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theme/themeOverride1.xml" ContentType="application/vnd.openxmlformats-officedocument.themeOverrid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drawings/drawing25.xml" ContentType="application/vnd.openxmlformats-officedocument.drawingml.chartshapes+xml"/>
  <Override PartName="/xl/charts/chart3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1.xml" ContentType="application/vnd.openxmlformats-officedocument.drawingml.chart+xml"/>
  <Override PartName="/xl/drawings/drawing28.xml" ContentType="application/vnd.openxmlformats-officedocument.drawingml.chartshapes+xml"/>
  <Override PartName="/xl/charts/chart32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A. TURISMO\F. FAMILITUR\Basquetur\2016\"/>
    </mc:Choice>
  </mc:AlternateContent>
  <bookViews>
    <workbookView xWindow="0" yWindow="0" windowWidth="19200" windowHeight="11460"/>
  </bookViews>
  <sheets>
    <sheet name="M1" sheetId="47" r:id="rId1"/>
    <sheet name="C1 " sheetId="48" r:id="rId2"/>
    <sheet name="G1" sheetId="49" r:id="rId3"/>
    <sheet name="C2 " sheetId="50" r:id="rId4"/>
    <sheet name="G2 " sheetId="51" r:id="rId5"/>
    <sheet name="C3 " sheetId="52" r:id="rId6"/>
    <sheet name="G3" sheetId="53" r:id="rId7"/>
    <sheet name="M2 " sheetId="54" r:id="rId8"/>
    <sheet name="G4 " sheetId="56" r:id="rId9"/>
    <sheet name="C4" sheetId="55" r:id="rId10"/>
    <sheet name="C5 " sheetId="57" r:id="rId11"/>
    <sheet name="G5 " sheetId="58" r:id="rId12"/>
    <sheet name="G6" sheetId="13" r:id="rId13"/>
    <sheet name="C6" sheetId="93" r:id="rId14"/>
    <sheet name="G7" sheetId="15" r:id="rId15"/>
    <sheet name="G8" sheetId="62" r:id="rId16"/>
    <sheet name="C7 " sheetId="63" r:id="rId17"/>
    <sheet name="C8 " sheetId="64" r:id="rId18"/>
    <sheet name="G9" sheetId="65" r:id="rId19"/>
    <sheet name="G10" sheetId="20" r:id="rId20"/>
    <sheet name="C9 " sheetId="67" r:id="rId21"/>
    <sheet name="C10" sheetId="68" r:id="rId22"/>
    <sheet name="G11 " sheetId="69" r:id="rId23"/>
    <sheet name="M3 " sheetId="70" r:id="rId24"/>
    <sheet name="C11 " sheetId="71" r:id="rId25"/>
    <sheet name="G12" sheetId="72" r:id="rId26"/>
    <sheet name="G13" sheetId="27" r:id="rId27"/>
    <sheet name="M4" sheetId="74" r:id="rId28"/>
    <sheet name="C12 " sheetId="75" r:id="rId29"/>
    <sheet name="C13 " sheetId="76" r:id="rId30"/>
    <sheet name="G14" sheetId="77" r:id="rId31"/>
    <sheet name="G15" sheetId="78" r:id="rId32"/>
    <sheet name="C14 " sheetId="79" r:id="rId33"/>
    <sheet name="G16 " sheetId="80" r:id="rId34"/>
    <sheet name="C15 " sheetId="81" r:id="rId35"/>
    <sheet name="G17" sheetId="82" r:id="rId36"/>
    <sheet name="C16" sheetId="83" r:id="rId37"/>
    <sheet name="G18 " sheetId="84" r:id="rId38"/>
    <sheet name="G19 " sheetId="85" r:id="rId39"/>
    <sheet name="G20 " sheetId="86" r:id="rId40"/>
    <sheet name="G21 " sheetId="87" r:id="rId41"/>
    <sheet name="C17 " sheetId="88" r:id="rId42"/>
    <sheet name="G22 " sheetId="89" r:id="rId43"/>
    <sheet name="G23 " sheetId="90" r:id="rId44"/>
    <sheet name="G24 " sheetId="91" r:id="rId45"/>
    <sheet name="G25" sheetId="92" r:id="rId46"/>
  </sheets>
  <definedNames>
    <definedName name="_Toc402879070" localSheetId="1">'C1 '!$I$4</definedName>
    <definedName name="_Toc402879071" localSheetId="3">'C2 '!$B$4</definedName>
    <definedName name="_Toc402879072" localSheetId="5">'C3 '!$B$4</definedName>
    <definedName name="_Toc402879073" localSheetId="9">'C4'!$B$3</definedName>
    <definedName name="_Toc402879074" localSheetId="10">'C5 '!$B$3</definedName>
    <definedName name="_Toc402879075" localSheetId="13">'C6'!$B$50</definedName>
    <definedName name="_Toc402879076" localSheetId="16">'C7 '!$B$3</definedName>
    <definedName name="_Toc402879077" localSheetId="17">'C8 '!$B$3</definedName>
    <definedName name="_Toc402879078" localSheetId="20">'C9 '!$I$3</definedName>
    <definedName name="_Toc402879079" localSheetId="24">'C11 '!$B$4</definedName>
    <definedName name="_Toc402879080" localSheetId="28">'C12 '!$B$3</definedName>
    <definedName name="_Toc402879081" localSheetId="29">'C13 '!$B$3</definedName>
    <definedName name="_Toc402879083" localSheetId="34">'C15 '!$B$5</definedName>
    <definedName name="_Toc402879084" localSheetId="36">'C16'!$B$3</definedName>
    <definedName name="_Toc410229138" localSheetId="32">'C14 '!$B$2</definedName>
    <definedName name="_Toc414625103" localSheetId="32">'C14 '!$B$3</definedName>
    <definedName name="_Toc497131663" localSheetId="1">'C1 '!$I$3</definedName>
    <definedName name="_Toc497131664" localSheetId="3">'C2 '!$B$3</definedName>
    <definedName name="_Toc497131665" localSheetId="5">'C3 '!$B$3</definedName>
    <definedName name="_Toc497131666" localSheetId="9">'C4'!$B$2</definedName>
    <definedName name="_Toc497131667" localSheetId="10">'C5 '!$B$2</definedName>
    <definedName name="_Toc497131668" localSheetId="13">'C6'!$B$49</definedName>
    <definedName name="_Toc497131669" localSheetId="16">'C7 '!$B$2</definedName>
    <definedName name="_Toc497131670" localSheetId="17">'C8 '!$B$2</definedName>
    <definedName name="_Toc497131671" localSheetId="20">'C9 '!$I$2</definedName>
    <definedName name="_Toc497131672" localSheetId="21">'C10'!$B$2</definedName>
    <definedName name="_Toc497131673" localSheetId="24">'C11 '!$B$3</definedName>
    <definedName name="_Toc497131674" localSheetId="28">'C12 '!$B$2</definedName>
    <definedName name="_Toc497131675" localSheetId="29">'C13 '!$B$2</definedName>
    <definedName name="_Toc497131677" localSheetId="34">'C15 '!$B$4</definedName>
    <definedName name="_Toc497131678" localSheetId="36">'C16'!$B$2</definedName>
    <definedName name="_Toc497131679" localSheetId="41">'C17 '!$B$2</definedName>
    <definedName name="_Toc497131689" localSheetId="21">'C10'!$B$3</definedName>
    <definedName name="_Toc497131696" localSheetId="41">'C17 '!$B$3</definedName>
    <definedName name="_Toc497131697" localSheetId="2">'G1'!$B$3</definedName>
    <definedName name="_Toc497131698" localSheetId="4">'G2 '!$B$3</definedName>
    <definedName name="_Toc497131699" localSheetId="6">'G3'!$B$3</definedName>
    <definedName name="_Toc497131700" localSheetId="8">'G4 '!$B$3</definedName>
    <definedName name="_Toc497131701" localSheetId="11">'G5 '!$B$3</definedName>
    <definedName name="_Toc497131702" localSheetId="12">'G6'!$B$3</definedName>
    <definedName name="_Toc497131703" localSheetId="14">'G7'!$B$3</definedName>
    <definedName name="_Toc497131704" localSheetId="15">'G8'!$B$3</definedName>
    <definedName name="_Toc497131705" localSheetId="18">'G9'!$B$3</definedName>
    <definedName name="_Toc497131706" localSheetId="19">'G10'!$B$3</definedName>
    <definedName name="_Toc497131707" localSheetId="22">'G11 '!$B$3</definedName>
    <definedName name="_Toc497131708" localSheetId="25">'G12'!$B$3</definedName>
    <definedName name="_Toc497131709" localSheetId="26">'G13'!$B$3</definedName>
    <definedName name="_Toc497131710" localSheetId="30">'G14'!$B$3</definedName>
    <definedName name="_Toc497131711" localSheetId="31">'G15'!$B$3</definedName>
    <definedName name="_Toc497131712" localSheetId="33">'G16 '!$N$3</definedName>
    <definedName name="_Toc497131713" localSheetId="35">'G17'!#REF!</definedName>
    <definedName name="_Toc497131714" localSheetId="37">'G18 '!$B$3</definedName>
    <definedName name="_Toc497131715" localSheetId="38">'G19 '!$B$3</definedName>
    <definedName name="_Toc497131716" localSheetId="39">'G20 '!$B$3</definedName>
    <definedName name="_Toc497131717" localSheetId="40">'G21 '!$B$3</definedName>
    <definedName name="_Toc497131718" localSheetId="42">'G22 '!$B$3</definedName>
    <definedName name="_Toc497131719" localSheetId="43">'G23 '!$B$3</definedName>
    <definedName name="_Toc497131720" localSheetId="44">'G24 '!$B$3</definedName>
    <definedName name="_Toc497131721" localSheetId="45">'G25'!$B$4</definedName>
    <definedName name="_Toc497131722" localSheetId="2">'G1'!$B$2</definedName>
    <definedName name="_Toc497131723" localSheetId="4">'G2 '!$B$2</definedName>
    <definedName name="_Toc497131724" localSheetId="6">'G3'!$B$2</definedName>
    <definedName name="_Toc497131725" localSheetId="8">'G4 '!$B$2</definedName>
    <definedName name="_Toc497131726" localSheetId="11">'G5 '!$B$2</definedName>
    <definedName name="_Toc497131727" localSheetId="12">'G6'!$B$2</definedName>
    <definedName name="_Toc497131728" localSheetId="14">'G7'!$B$2</definedName>
    <definedName name="_Toc497131729" localSheetId="15">'G8'!$B$2</definedName>
    <definedName name="_Toc497131730" localSheetId="18">'G9'!$B$2</definedName>
    <definedName name="_Toc497131731" localSheetId="19">'G10'!$B$2</definedName>
    <definedName name="_Toc497131732" localSheetId="22">'G11 '!$B$2</definedName>
    <definedName name="_Toc497131733" localSheetId="25">'G12'!$B$2</definedName>
    <definedName name="_Toc497131734" localSheetId="26">'G13'!$B$2</definedName>
    <definedName name="_Toc497131735" localSheetId="30">'G14'!$B$2</definedName>
    <definedName name="_Toc497131736" localSheetId="31">'G15'!$B$2</definedName>
    <definedName name="_Toc497131737" localSheetId="33">'G16 '!$N$2</definedName>
    <definedName name="_Toc497131738" localSheetId="35">'G17'!#REF!</definedName>
    <definedName name="_Toc497131739" localSheetId="37">'G18 '!$B$2</definedName>
    <definedName name="_Toc497131740" localSheetId="38">'G19 '!$B$2</definedName>
    <definedName name="_Toc497131741" localSheetId="39">'G20 '!$B$2</definedName>
    <definedName name="_Toc497131742" localSheetId="40">'G21 '!$B$2</definedName>
    <definedName name="_Toc497131743" localSheetId="42">'G22 '!$B$2</definedName>
    <definedName name="_Toc497131744" localSheetId="43">'G23 '!$B$2</definedName>
    <definedName name="_Toc497131745" localSheetId="44">'G24 '!$B$2</definedName>
    <definedName name="_Toc497131746" localSheetId="45">'G25'!$B$3</definedName>
    <definedName name="_Toc505612572" localSheetId="25">'G12'!$J$2</definedName>
    <definedName name="_Toc505612576" localSheetId="34">'C15 '!$B$2</definedName>
    <definedName name="_Toc505612790" localSheetId="35">'G17'!$B$6</definedName>
    <definedName name="_Toc505612815" localSheetId="35">'G17'!$C$10</definedName>
  </definedNames>
  <calcPr calcId="162913"/>
</workbook>
</file>

<file path=xl/calcChain.xml><?xml version="1.0" encoding="utf-8"?>
<calcChain xmlns="http://schemas.openxmlformats.org/spreadsheetml/2006/main">
  <c r="C77" i="20" l="1"/>
  <c r="D77" i="20"/>
  <c r="N103" i="64"/>
  <c r="M103" i="64"/>
  <c r="L103" i="64"/>
  <c r="K103" i="64"/>
  <c r="H103" i="64"/>
  <c r="G103" i="64"/>
  <c r="F103" i="64"/>
  <c r="E103" i="64"/>
  <c r="D103" i="64"/>
  <c r="M34" i="90" l="1"/>
  <c r="M35" i="90"/>
  <c r="M36" i="90"/>
  <c r="M37" i="90"/>
  <c r="M38" i="90"/>
  <c r="M39" i="90"/>
  <c r="M40" i="90"/>
  <c r="M41" i="90"/>
  <c r="M42" i="90"/>
  <c r="M43" i="90"/>
  <c r="M44" i="90"/>
  <c r="M45" i="90"/>
  <c r="M46" i="90"/>
  <c r="M47" i="90"/>
  <c r="M48" i="90"/>
  <c r="M49" i="90"/>
  <c r="M50" i="90"/>
  <c r="M33" i="90"/>
  <c r="H33" i="90"/>
  <c r="G33" i="90"/>
  <c r="I35" i="90"/>
  <c r="I36" i="90"/>
  <c r="I37" i="90"/>
  <c r="I38" i="90"/>
  <c r="I39" i="90"/>
  <c r="I40" i="90"/>
  <c r="I41" i="90"/>
  <c r="I42" i="90"/>
  <c r="I43" i="90"/>
  <c r="I44" i="90"/>
  <c r="I45" i="90"/>
  <c r="I46" i="90"/>
  <c r="I47" i="90"/>
  <c r="I48" i="90"/>
  <c r="I49" i="90"/>
  <c r="I50" i="90"/>
  <c r="I34" i="90"/>
  <c r="I33" i="90" l="1"/>
  <c r="I18" i="88"/>
  <c r="I17" i="88"/>
  <c r="H18" i="88"/>
  <c r="G18" i="88"/>
  <c r="H17" i="88"/>
  <c r="G17" i="88"/>
  <c r="I7" i="88"/>
  <c r="J7" i="88"/>
  <c r="H7" i="88"/>
  <c r="G7" i="88"/>
  <c r="J35" i="87"/>
  <c r="J36" i="87"/>
  <c r="J37" i="87"/>
  <c r="J38" i="87"/>
  <c r="J39" i="87"/>
  <c r="J40" i="87"/>
  <c r="J41" i="87"/>
  <c r="J42" i="87"/>
  <c r="J43" i="87"/>
  <c r="J44" i="87"/>
  <c r="J45" i="87"/>
  <c r="J46" i="87"/>
  <c r="J47" i="87"/>
  <c r="J48" i="87"/>
  <c r="J49" i="87"/>
  <c r="J50" i="87"/>
  <c r="J51" i="87"/>
  <c r="J52" i="87"/>
  <c r="J53" i="87"/>
  <c r="J54" i="87"/>
  <c r="I51" i="87"/>
  <c r="I36" i="87"/>
  <c r="I37" i="87"/>
  <c r="I38" i="87"/>
  <c r="I39" i="87"/>
  <c r="I40" i="87"/>
  <c r="I41" i="87"/>
  <c r="I42" i="87"/>
  <c r="I43" i="87"/>
  <c r="I44" i="87"/>
  <c r="I45" i="87"/>
  <c r="I46" i="87"/>
  <c r="I47" i="87"/>
  <c r="I48" i="87"/>
  <c r="I49" i="87"/>
  <c r="I50" i="87"/>
  <c r="I52" i="87"/>
  <c r="I53" i="87"/>
  <c r="I54" i="87"/>
  <c r="I35" i="87"/>
  <c r="N32" i="86"/>
  <c r="E43" i="83" l="1"/>
  <c r="D43" i="83"/>
  <c r="F39" i="83"/>
  <c r="F40" i="83"/>
  <c r="F38" i="83"/>
  <c r="F42" i="83" s="1"/>
  <c r="F27" i="83"/>
  <c r="F28" i="83"/>
  <c r="F29" i="83"/>
  <c r="F30" i="83"/>
  <c r="I30" i="83" s="1"/>
  <c r="F26" i="83"/>
  <c r="I28" i="83" s="1"/>
  <c r="H28" i="83"/>
  <c r="H27" i="83"/>
  <c r="G28" i="83"/>
  <c r="G29" i="83"/>
  <c r="G30" i="83"/>
  <c r="G27" i="83"/>
  <c r="E42" i="83"/>
  <c r="D42" i="83"/>
  <c r="H29" i="83"/>
  <c r="H30" i="83"/>
  <c r="F33" i="80"/>
  <c r="F35" i="80" s="1"/>
  <c r="F27" i="80"/>
  <c r="G27" i="80"/>
  <c r="F26" i="80"/>
  <c r="G22" i="80"/>
  <c r="G26" i="80"/>
  <c r="F34" i="80"/>
  <c r="F36" i="80"/>
  <c r="G33" i="80"/>
  <c r="G34" i="80"/>
  <c r="G36" i="80" s="1"/>
  <c r="E33" i="80"/>
  <c r="E35" i="80" s="1"/>
  <c r="K38" i="80"/>
  <c r="L36" i="80"/>
  <c r="L38" i="80" s="1"/>
  <c r="K36" i="80"/>
  <c r="J36" i="80"/>
  <c r="J38" i="80" s="1"/>
  <c r="L35" i="80"/>
  <c r="L37" i="80" s="1"/>
  <c r="K35" i="80"/>
  <c r="K37" i="80" s="1"/>
  <c r="J35" i="80"/>
  <c r="J37" i="80" s="1"/>
  <c r="E34" i="80"/>
  <c r="E36" i="80" s="1"/>
  <c r="G35" i="80"/>
  <c r="G40" i="80" s="1"/>
  <c r="L25" i="80"/>
  <c r="K25" i="80"/>
  <c r="J25" i="80"/>
  <c r="L24" i="80"/>
  <c r="K24" i="80"/>
  <c r="J24" i="80"/>
  <c r="G23" i="80"/>
  <c r="F23" i="80"/>
  <c r="E23" i="80"/>
  <c r="F22" i="80"/>
  <c r="E22" i="80"/>
  <c r="L21" i="80"/>
  <c r="K21" i="80"/>
  <c r="J21" i="80"/>
  <c r="L20" i="80"/>
  <c r="K20" i="80"/>
  <c r="J20" i="80"/>
  <c r="G19" i="80"/>
  <c r="F19" i="80"/>
  <c r="E19" i="80"/>
  <c r="G18" i="80"/>
  <c r="F18" i="80"/>
  <c r="E18" i="80"/>
  <c r="L13" i="80"/>
  <c r="K13" i="80"/>
  <c r="J13" i="80"/>
  <c r="L12" i="80"/>
  <c r="K12" i="80"/>
  <c r="J12" i="80"/>
  <c r="G11" i="80"/>
  <c r="F11" i="80"/>
  <c r="E11" i="80"/>
  <c r="G10" i="80"/>
  <c r="F10" i="80"/>
  <c r="E10" i="80"/>
  <c r="P21" i="63"/>
  <c r="R36" i="63"/>
  <c r="R38" i="63" s="1"/>
  <c r="Q36" i="63"/>
  <c r="Q38" i="63" s="1"/>
  <c r="P36" i="63"/>
  <c r="P38" i="63" s="1"/>
  <c r="R35" i="63"/>
  <c r="R37" i="63" s="1"/>
  <c r="Q35" i="63"/>
  <c r="Q37" i="63" s="1"/>
  <c r="P35" i="63"/>
  <c r="P37" i="63" s="1"/>
  <c r="M34" i="63"/>
  <c r="M36" i="63" s="1"/>
  <c r="L34" i="63"/>
  <c r="L36" i="63" s="1"/>
  <c r="K34" i="63"/>
  <c r="K36" i="63" s="1"/>
  <c r="M33" i="63"/>
  <c r="M35" i="63" s="1"/>
  <c r="L33" i="63"/>
  <c r="L35" i="63" s="1"/>
  <c r="K33" i="63"/>
  <c r="K35" i="63" s="1"/>
  <c r="R25" i="63"/>
  <c r="Q25" i="63"/>
  <c r="P25" i="63"/>
  <c r="R24" i="63"/>
  <c r="Q24" i="63"/>
  <c r="P24" i="63"/>
  <c r="M23" i="63"/>
  <c r="L23" i="63"/>
  <c r="K23" i="63"/>
  <c r="M22" i="63"/>
  <c r="L22" i="63"/>
  <c r="K22" i="63"/>
  <c r="R21" i="63"/>
  <c r="Q21" i="63"/>
  <c r="R20" i="63"/>
  <c r="Q20" i="63"/>
  <c r="P20" i="63"/>
  <c r="M19" i="63"/>
  <c r="L19" i="63"/>
  <c r="K19" i="63"/>
  <c r="M18" i="63"/>
  <c r="L18" i="63"/>
  <c r="K18" i="63"/>
  <c r="R13" i="63"/>
  <c r="Q13" i="63"/>
  <c r="P13" i="63"/>
  <c r="R12" i="63"/>
  <c r="Q12" i="63"/>
  <c r="P12" i="63"/>
  <c r="M11" i="63"/>
  <c r="L11" i="63"/>
  <c r="K11" i="63"/>
  <c r="M10" i="63"/>
  <c r="L10" i="63"/>
  <c r="K10" i="63"/>
  <c r="L41" i="63" l="1"/>
  <c r="F41" i="80"/>
  <c r="F40" i="80"/>
  <c r="G41" i="80"/>
  <c r="I29" i="83"/>
  <c r="F43" i="83"/>
  <c r="I27" i="83"/>
  <c r="P40" i="63"/>
  <c r="Q40" i="63"/>
  <c r="K40" i="63"/>
  <c r="M41" i="63"/>
  <c r="M40" i="63"/>
  <c r="Q41" i="63"/>
  <c r="R40" i="63"/>
  <c r="L40" i="63"/>
  <c r="K41" i="63"/>
  <c r="K40" i="80"/>
  <c r="J40" i="80"/>
  <c r="K41" i="80"/>
  <c r="E40" i="80"/>
  <c r="E41" i="80"/>
  <c r="J41" i="80"/>
  <c r="L40" i="80"/>
  <c r="L41" i="80"/>
  <c r="R41" i="63"/>
  <c r="P41" i="63"/>
  <c r="M24" i="79"/>
  <c r="M21" i="79"/>
  <c r="M26" i="79"/>
  <c r="M25" i="79"/>
  <c r="M6" i="79"/>
  <c r="M7" i="79"/>
  <c r="M8" i="79"/>
  <c r="M9" i="79"/>
  <c r="M10" i="79"/>
  <c r="M11" i="79"/>
  <c r="M12" i="79"/>
  <c r="M27" i="79"/>
  <c r="M23" i="79"/>
  <c r="M22" i="79"/>
  <c r="J26" i="78" l="1"/>
  <c r="J20" i="78"/>
  <c r="J27" i="78"/>
  <c r="J21" i="78"/>
  <c r="L55" i="78"/>
  <c r="K55" i="78"/>
  <c r="I55" i="78"/>
  <c r="G55" i="78"/>
  <c r="E55" i="78"/>
  <c r="C55" i="78"/>
  <c r="E54" i="78"/>
  <c r="K54" i="78"/>
  <c r="I54" i="78"/>
  <c r="G54" i="78"/>
  <c r="C54" i="78"/>
  <c r="J55" i="78"/>
  <c r="H55" i="78"/>
  <c r="F55" i="78"/>
  <c r="D55" i="78"/>
  <c r="L54" i="78"/>
  <c r="J54" i="78"/>
  <c r="H54" i="78"/>
  <c r="F54" i="78"/>
  <c r="D54" i="78"/>
  <c r="D40" i="78"/>
  <c r="E40" i="78"/>
  <c r="F40" i="78"/>
  <c r="G40" i="78"/>
  <c r="C40" i="78"/>
  <c r="D41" i="78"/>
  <c r="E41" i="78"/>
  <c r="F41" i="78"/>
  <c r="G41" i="78"/>
  <c r="C41" i="78"/>
  <c r="Q92" i="77"/>
  <c r="Q72" i="77"/>
  <c r="Q52" i="77"/>
  <c r="Q32" i="77"/>
  <c r="Q51" i="77"/>
  <c r="Q71" i="77"/>
  <c r="Q31" i="77"/>
  <c r="Q29" i="77"/>
  <c r="Q91" i="77"/>
  <c r="Q49" i="77"/>
  <c r="Q55" i="77"/>
  <c r="Q47" i="77"/>
  <c r="Q43" i="77"/>
  <c r="Q39" i="77"/>
  <c r="Q35" i="77"/>
  <c r="Q27" i="77"/>
  <c r="R26" i="77"/>
  <c r="R27" i="77"/>
  <c r="R28" i="77"/>
  <c r="R29" i="77"/>
  <c r="R30" i="77"/>
  <c r="R31" i="77"/>
  <c r="S31" i="77" s="1"/>
  <c r="R32" i="77"/>
  <c r="R33" i="77"/>
  <c r="R34" i="77"/>
  <c r="R35" i="77"/>
  <c r="R36" i="77"/>
  <c r="R37" i="77"/>
  <c r="R38" i="77"/>
  <c r="R41" i="77"/>
  <c r="R42" i="77"/>
  <c r="R25" i="77"/>
  <c r="S25" i="77" s="1"/>
  <c r="Q101" i="77"/>
  <c r="Q97" i="77"/>
  <c r="Q93" i="77"/>
  <c r="Q85" i="77"/>
  <c r="Q81" i="77"/>
  <c r="Q77" i="77"/>
  <c r="Q73" i="77"/>
  <c r="Q69" i="77"/>
  <c r="Q65" i="77"/>
  <c r="Q61" i="77"/>
  <c r="Q57" i="77"/>
  <c r="Q53" i="77"/>
  <c r="Q45" i="77"/>
  <c r="Q25" i="77"/>
  <c r="Q41" i="77"/>
  <c r="Q37" i="77"/>
  <c r="Q33" i="77"/>
  <c r="Q42" i="77"/>
  <c r="Q38" i="77"/>
  <c r="Q34" i="77"/>
  <c r="Q30" i="77"/>
  <c r="Q26" i="77"/>
  <c r="S37" i="77" l="1"/>
  <c r="S33" i="77"/>
  <c r="S29" i="77"/>
  <c r="S41" i="77"/>
  <c r="U28" i="75"/>
  <c r="U27" i="75"/>
  <c r="U26" i="75"/>
  <c r="U25" i="75"/>
  <c r="U24" i="75"/>
  <c r="U22" i="75"/>
  <c r="U19" i="75"/>
  <c r="U18" i="75"/>
  <c r="U17" i="75"/>
  <c r="U15" i="75"/>
  <c r="U12" i="75"/>
  <c r="U11" i="75"/>
  <c r="T7" i="75"/>
  <c r="U8" i="75"/>
  <c r="U7" i="75"/>
  <c r="T26" i="75"/>
  <c r="T25" i="75"/>
  <c r="T24" i="75"/>
  <c r="T22" i="75"/>
  <c r="T19" i="75"/>
  <c r="T18" i="75"/>
  <c r="T17" i="75"/>
  <c r="T15" i="75"/>
  <c r="T12" i="75"/>
  <c r="T11" i="75"/>
  <c r="C30" i="75"/>
  <c r="D27" i="75"/>
  <c r="D30" i="75"/>
  <c r="M9" i="71"/>
  <c r="L9" i="71"/>
  <c r="M12" i="71"/>
  <c r="I13" i="71"/>
  <c r="I15" i="71"/>
  <c r="I16" i="71"/>
  <c r="L16" i="71" s="1"/>
  <c r="I17" i="71"/>
  <c r="I18" i="71"/>
  <c r="L18" i="71" s="1"/>
  <c r="I19" i="71"/>
  <c r="I20" i="71"/>
  <c r="L20" i="71" s="1"/>
  <c r="I12" i="71"/>
  <c r="I11" i="71"/>
  <c r="L11" i="71" s="1"/>
  <c r="K12" i="71"/>
  <c r="K13" i="71"/>
  <c r="M13" i="71" s="1"/>
  <c r="K14" i="71"/>
  <c r="K15" i="71"/>
  <c r="K16" i="71"/>
  <c r="K17" i="71"/>
  <c r="M17" i="71" s="1"/>
  <c r="K18" i="71"/>
  <c r="K19" i="71"/>
  <c r="M19" i="71" s="1"/>
  <c r="K20" i="71"/>
  <c r="M20" i="71" s="1"/>
  <c r="K11" i="71"/>
  <c r="M11" i="71" s="1"/>
  <c r="J12" i="71"/>
  <c r="J13" i="71"/>
  <c r="J14" i="71"/>
  <c r="J15" i="71"/>
  <c r="J16" i="71"/>
  <c r="J17" i="71"/>
  <c r="J18" i="71"/>
  <c r="J19" i="71"/>
  <c r="J20" i="71"/>
  <c r="J11" i="71"/>
  <c r="H12" i="71"/>
  <c r="H15" i="71"/>
  <c r="H16" i="71"/>
  <c r="H17" i="71"/>
  <c r="H18" i="71"/>
  <c r="H19" i="71"/>
  <c r="H20" i="71"/>
  <c r="H11" i="71"/>
  <c r="M15" i="71" l="1"/>
  <c r="M18" i="71"/>
  <c r="M14" i="71"/>
  <c r="L12" i="71"/>
  <c r="L17" i="71"/>
  <c r="M16" i="71"/>
  <c r="L19" i="71"/>
  <c r="L15" i="71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C18" i="81"/>
  <c r="C17" i="81"/>
  <c r="D7" i="81"/>
  <c r="C7" i="81"/>
  <c r="M20" i="81"/>
  <c r="J20" i="81"/>
  <c r="L20" i="81" s="1"/>
  <c r="K20" i="81"/>
  <c r="D17" i="81"/>
  <c r="D18" i="81"/>
  <c r="M17" i="81"/>
  <c r="M9" i="81"/>
  <c r="M12" i="81"/>
  <c r="M14" i="81"/>
  <c r="M11" i="81"/>
  <c r="M18" i="81"/>
  <c r="M13" i="81"/>
  <c r="M15" i="81"/>
  <c r="M16" i="81"/>
  <c r="M8" i="81"/>
  <c r="L16" i="81"/>
  <c r="L15" i="81"/>
  <c r="L13" i="81"/>
  <c r="L18" i="81"/>
  <c r="L11" i="81"/>
  <c r="L14" i="81"/>
  <c r="L10" i="81"/>
  <c r="L12" i="81"/>
  <c r="L9" i="81"/>
  <c r="L17" i="81"/>
  <c r="L8" i="81"/>
  <c r="R17" i="81"/>
  <c r="R12" i="81"/>
  <c r="E17" i="81"/>
  <c r="S17" i="81"/>
  <c r="S9" i="81"/>
  <c r="S12" i="81"/>
  <c r="S10" i="81"/>
  <c r="S14" i="81"/>
  <c r="S19" i="81"/>
  <c r="S11" i="81"/>
  <c r="S18" i="81"/>
  <c r="S13" i="81"/>
  <c r="S15" i="81"/>
  <c r="S16" i="81"/>
  <c r="S8" i="81"/>
  <c r="R9" i="81"/>
  <c r="R10" i="81"/>
  <c r="R14" i="81"/>
  <c r="R19" i="81"/>
  <c r="R11" i="81"/>
  <c r="R18" i="81"/>
  <c r="R13" i="81"/>
  <c r="R15" i="81"/>
  <c r="R16" i="81"/>
  <c r="R8" i="81"/>
  <c r="E7" i="81"/>
  <c r="F7" i="81"/>
  <c r="E18" i="81"/>
  <c r="F18" i="81"/>
  <c r="F17" i="81"/>
  <c r="Z35" i="81"/>
  <c r="X35" i="81"/>
  <c r="V35" i="81"/>
  <c r="T35" i="81"/>
  <c r="R35" i="81"/>
  <c r="P35" i="81"/>
  <c r="N35" i="81"/>
  <c r="L35" i="81"/>
  <c r="J35" i="81"/>
  <c r="H35" i="81"/>
  <c r="F35" i="81"/>
  <c r="D35" i="81"/>
  <c r="Y35" i="81"/>
  <c r="W35" i="81"/>
  <c r="U35" i="81"/>
  <c r="S35" i="81"/>
  <c r="Q35" i="81"/>
  <c r="O35" i="81"/>
  <c r="M35" i="81"/>
  <c r="K35" i="81"/>
  <c r="I35" i="81"/>
  <c r="G35" i="81"/>
  <c r="E35" i="81"/>
  <c r="C35" i="81"/>
  <c r="O16" i="88"/>
  <c r="O14" i="88"/>
  <c r="O15" i="88"/>
  <c r="O13" i="88"/>
  <c r="O12" i="88"/>
  <c r="O11" i="88"/>
  <c r="O10" i="88"/>
  <c r="F8" i="88"/>
  <c r="C33" i="88"/>
  <c r="D33" i="88"/>
  <c r="E33" i="88"/>
  <c r="F33" i="88"/>
  <c r="G33" i="88"/>
  <c r="H33" i="88"/>
  <c r="I33" i="88"/>
  <c r="J33" i="88"/>
  <c r="K33" i="88"/>
  <c r="L33" i="88"/>
  <c r="M33" i="88"/>
  <c r="N33" i="88"/>
  <c r="O33" i="88"/>
  <c r="P33" i="88"/>
  <c r="Q33" i="88"/>
  <c r="R33" i="88"/>
  <c r="C35" i="88"/>
  <c r="D35" i="88"/>
  <c r="E35" i="88"/>
  <c r="F35" i="88"/>
  <c r="G35" i="88"/>
  <c r="H35" i="88"/>
  <c r="I35" i="88"/>
  <c r="J35" i="88"/>
  <c r="K35" i="88"/>
  <c r="L35" i="88"/>
  <c r="M35" i="88"/>
  <c r="N35" i="88"/>
  <c r="O35" i="88"/>
  <c r="P35" i="88"/>
  <c r="Q35" i="88"/>
  <c r="R35" i="88"/>
  <c r="D8" i="88" l="1"/>
  <c r="E8" i="88"/>
  <c r="C8" i="88"/>
  <c r="Q9" i="75"/>
  <c r="M9" i="75"/>
  <c r="K9" i="75"/>
  <c r="O9" i="75"/>
  <c r="P13" i="75" s="1"/>
  <c r="E33" i="71"/>
  <c r="E34" i="71"/>
  <c r="E35" i="71"/>
  <c r="E37" i="71"/>
  <c r="E38" i="71"/>
  <c r="E39" i="71"/>
  <c r="E40" i="71"/>
  <c r="E41" i="71"/>
  <c r="E32" i="71"/>
  <c r="M33" i="71"/>
  <c r="M34" i="71"/>
  <c r="M35" i="71"/>
  <c r="M36" i="71"/>
  <c r="M37" i="71"/>
  <c r="M38" i="71"/>
  <c r="M39" i="71"/>
  <c r="M40" i="71"/>
  <c r="M41" i="71"/>
  <c r="M42" i="71"/>
  <c r="M32" i="71"/>
  <c r="C82" i="71"/>
  <c r="D82" i="71"/>
  <c r="E82" i="71"/>
  <c r="F82" i="71"/>
  <c r="G82" i="71"/>
  <c r="H82" i="71"/>
  <c r="I82" i="71"/>
  <c r="J82" i="71"/>
  <c r="K82" i="71"/>
  <c r="L82" i="71"/>
  <c r="M82" i="71"/>
  <c r="C83" i="71"/>
  <c r="D83" i="71"/>
  <c r="E83" i="71"/>
  <c r="F83" i="71"/>
  <c r="H83" i="71"/>
  <c r="I83" i="71"/>
  <c r="J83" i="71"/>
  <c r="K83" i="71"/>
  <c r="M83" i="71"/>
  <c r="E84" i="71"/>
  <c r="F84" i="71"/>
  <c r="H84" i="71"/>
  <c r="I84" i="71"/>
  <c r="J84" i="71"/>
  <c r="K84" i="71"/>
  <c r="M84" i="71"/>
  <c r="E85" i="71"/>
  <c r="F85" i="71"/>
  <c r="H85" i="71"/>
  <c r="I85" i="71"/>
  <c r="J85" i="71"/>
  <c r="K85" i="71"/>
  <c r="M85" i="71"/>
  <c r="E86" i="71"/>
  <c r="H86" i="71"/>
  <c r="I86" i="71"/>
  <c r="J86" i="71"/>
  <c r="K86" i="71"/>
  <c r="M86" i="71"/>
  <c r="E87" i="71"/>
  <c r="H87" i="71"/>
  <c r="I87" i="71"/>
  <c r="J87" i="71"/>
  <c r="K87" i="71"/>
  <c r="M87" i="71"/>
  <c r="E88" i="71"/>
  <c r="H88" i="71"/>
  <c r="I88" i="71"/>
  <c r="J88" i="71"/>
  <c r="K88" i="71"/>
  <c r="M88" i="71"/>
  <c r="E89" i="71"/>
  <c r="H89" i="71"/>
  <c r="I89" i="71"/>
  <c r="J89" i="71"/>
  <c r="K89" i="71"/>
  <c r="M89" i="71"/>
  <c r="E90" i="71"/>
  <c r="F90" i="71"/>
  <c r="H90" i="71"/>
  <c r="I90" i="71"/>
  <c r="J90" i="71"/>
  <c r="K90" i="71"/>
  <c r="M90" i="71"/>
  <c r="E91" i="71"/>
  <c r="H91" i="71"/>
  <c r="I91" i="71"/>
  <c r="J91" i="71"/>
  <c r="K91" i="71"/>
  <c r="M91" i="71"/>
  <c r="E92" i="71"/>
  <c r="F92" i="71"/>
  <c r="H92" i="71"/>
  <c r="I92" i="71"/>
  <c r="J92" i="71"/>
  <c r="K92" i="71"/>
  <c r="M92" i="71"/>
  <c r="E93" i="71"/>
  <c r="F93" i="71"/>
  <c r="H93" i="71"/>
  <c r="I93" i="71"/>
  <c r="J93" i="71"/>
  <c r="K93" i="71"/>
  <c r="M93" i="71"/>
  <c r="E94" i="71"/>
  <c r="H94" i="71"/>
  <c r="I94" i="71"/>
  <c r="J94" i="71"/>
  <c r="K94" i="71"/>
  <c r="M94" i="71"/>
  <c r="E95" i="71"/>
  <c r="H95" i="71"/>
  <c r="I95" i="71"/>
  <c r="J95" i="71"/>
  <c r="K95" i="71"/>
  <c r="M95" i="71"/>
  <c r="E96" i="71"/>
  <c r="F96" i="71"/>
  <c r="H96" i="71"/>
  <c r="I96" i="71"/>
  <c r="J96" i="71"/>
  <c r="K96" i="71"/>
  <c r="M96" i="71"/>
  <c r="E97" i="71"/>
  <c r="H97" i="71"/>
  <c r="I97" i="71"/>
  <c r="J97" i="71"/>
  <c r="K97" i="71"/>
  <c r="M97" i="71"/>
  <c r="E98" i="71"/>
  <c r="H98" i="71"/>
  <c r="I98" i="71"/>
  <c r="J98" i="71"/>
  <c r="K98" i="71"/>
  <c r="M98" i="71"/>
  <c r="E99" i="71"/>
  <c r="F99" i="71"/>
  <c r="H99" i="71"/>
  <c r="I99" i="71"/>
  <c r="J99" i="71"/>
  <c r="K99" i="71"/>
  <c r="M99" i="71"/>
  <c r="H100" i="71"/>
  <c r="I100" i="71"/>
  <c r="J100" i="71"/>
  <c r="K100" i="71"/>
  <c r="M100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D84" i="71"/>
  <c r="C85" i="71"/>
  <c r="C86" i="71"/>
  <c r="C87" i="71"/>
  <c r="C88" i="71"/>
  <c r="C89" i="71"/>
  <c r="C90" i="71"/>
  <c r="C91" i="71"/>
  <c r="C92" i="71"/>
  <c r="C93" i="71"/>
  <c r="C94" i="71"/>
  <c r="C95" i="71"/>
  <c r="C96" i="71"/>
  <c r="C97" i="71"/>
  <c r="C98" i="71"/>
  <c r="C99" i="71"/>
  <c r="C100" i="71"/>
  <c r="C84" i="71"/>
  <c r="N12" i="75" l="1"/>
  <c r="T9" i="75"/>
  <c r="R11" i="75"/>
  <c r="R12" i="75"/>
  <c r="U9" i="75"/>
  <c r="L26" i="75"/>
  <c r="L11" i="75"/>
  <c r="P10" i="75"/>
  <c r="L12" i="75"/>
  <c r="R18" i="75"/>
  <c r="R14" i="75"/>
  <c r="N25" i="75"/>
  <c r="L24" i="75"/>
  <c r="N22" i="75"/>
  <c r="L15" i="75"/>
  <c r="R26" i="75"/>
  <c r="N11" i="75"/>
  <c r="N19" i="75"/>
  <c r="L22" i="75"/>
  <c r="L17" i="75"/>
  <c r="R22" i="75"/>
  <c r="N26" i="75"/>
  <c r="N18" i="75"/>
  <c r="P28" i="75"/>
  <c r="P24" i="75"/>
  <c r="P20" i="75"/>
  <c r="P17" i="75"/>
  <c r="P12" i="75"/>
  <c r="P27" i="75"/>
  <c r="P23" i="75"/>
  <c r="P19" i="75"/>
  <c r="P15" i="75"/>
  <c r="P11" i="75"/>
  <c r="R10" i="75"/>
  <c r="R25" i="75"/>
  <c r="R21" i="75"/>
  <c r="R16" i="75"/>
  <c r="R13" i="75"/>
  <c r="P26" i="75"/>
  <c r="P22" i="75"/>
  <c r="P18" i="75"/>
  <c r="P14" i="75"/>
  <c r="L18" i="75"/>
  <c r="L25" i="75"/>
  <c r="R28" i="75"/>
  <c r="R24" i="75"/>
  <c r="R20" i="75"/>
  <c r="R17" i="75"/>
  <c r="P25" i="75"/>
  <c r="P21" i="75"/>
  <c r="P16" i="75"/>
  <c r="L19" i="75"/>
  <c r="R27" i="75"/>
  <c r="R23" i="75"/>
  <c r="R19" i="75"/>
  <c r="R15" i="75"/>
  <c r="N24" i="75"/>
  <c r="N17" i="75"/>
  <c r="N15" i="75"/>
  <c r="T11" i="71"/>
  <c r="T12" i="71"/>
  <c r="T13" i="71"/>
  <c r="T14" i="71"/>
  <c r="T15" i="71"/>
  <c r="T16" i="71"/>
  <c r="T17" i="71"/>
  <c r="T18" i="71"/>
  <c r="T19" i="71"/>
  <c r="T20" i="71"/>
  <c r="T21" i="71"/>
  <c r="T22" i="71"/>
  <c r="T23" i="71"/>
  <c r="T24" i="71"/>
  <c r="T25" i="71"/>
  <c r="T26" i="71"/>
  <c r="T27" i="71"/>
  <c r="T28" i="71"/>
  <c r="U13" i="71"/>
  <c r="U14" i="71"/>
  <c r="U15" i="71"/>
  <c r="U16" i="71"/>
  <c r="U17" i="71"/>
  <c r="U18" i="71"/>
  <c r="U19" i="71"/>
  <c r="U20" i="71"/>
  <c r="U21" i="71"/>
  <c r="U22" i="71"/>
  <c r="U23" i="71"/>
  <c r="U24" i="71"/>
  <c r="U25" i="71"/>
  <c r="U26" i="71"/>
  <c r="U27" i="71"/>
  <c r="U28" i="71"/>
  <c r="U12" i="71"/>
  <c r="U11" i="71"/>
  <c r="S11" i="71"/>
  <c r="S12" i="71"/>
  <c r="S13" i="71"/>
  <c r="S14" i="71"/>
  <c r="S15" i="71"/>
  <c r="S16" i="71"/>
  <c r="S17" i="71"/>
  <c r="S18" i="71"/>
  <c r="S19" i="71"/>
  <c r="S20" i="71"/>
  <c r="S21" i="71"/>
  <c r="S22" i="71"/>
  <c r="S23" i="71"/>
  <c r="S24" i="71"/>
  <c r="S25" i="71"/>
  <c r="S26" i="71"/>
  <c r="S27" i="71"/>
  <c r="S28" i="71"/>
  <c r="S10" i="71"/>
  <c r="N29" i="75" l="1"/>
  <c r="L29" i="75"/>
  <c r="H27" i="68"/>
  <c r="G27" i="68"/>
  <c r="H26" i="68"/>
  <c r="G26" i="68"/>
  <c r="H18" i="68"/>
  <c r="G18" i="68"/>
  <c r="H17" i="68"/>
  <c r="G17" i="68"/>
  <c r="H22" i="68"/>
  <c r="G22" i="68"/>
  <c r="H6" i="68"/>
  <c r="G6" i="68"/>
  <c r="K26" i="67"/>
  <c r="L26" i="67"/>
  <c r="M26" i="67"/>
  <c r="K27" i="67"/>
  <c r="L27" i="67"/>
  <c r="M27" i="67"/>
  <c r="J27" i="67"/>
  <c r="J26" i="67"/>
  <c r="F34" i="67"/>
  <c r="G34" i="67" s="1"/>
  <c r="G56" i="67" s="1"/>
  <c r="G14" i="67"/>
  <c r="K21" i="67"/>
  <c r="M21" i="67"/>
  <c r="L21" i="67"/>
  <c r="J21" i="67"/>
  <c r="G50" i="67"/>
  <c r="G46" i="67"/>
  <c r="G42" i="67"/>
  <c r="G38" i="67"/>
  <c r="G26" i="67"/>
  <c r="G22" i="67"/>
  <c r="G18" i="67"/>
  <c r="G10" i="67"/>
  <c r="G6" i="67"/>
  <c r="G49" i="67"/>
  <c r="G45" i="67"/>
  <c r="G41" i="67"/>
  <c r="G37" i="67"/>
  <c r="G33" i="67"/>
  <c r="G29" i="67"/>
  <c r="G55" i="67" s="1"/>
  <c r="G25" i="67"/>
  <c r="G21" i="67"/>
  <c r="G17" i="67"/>
  <c r="G13" i="67"/>
  <c r="G5" i="67"/>
  <c r="G9" i="67"/>
  <c r="G48" i="67"/>
  <c r="G44" i="67"/>
  <c r="G40" i="67"/>
  <c r="G36" i="67"/>
  <c r="G32" i="67"/>
  <c r="G28" i="67"/>
  <c r="G54" i="67" s="1"/>
  <c r="G24" i="67"/>
  <c r="G20" i="67"/>
  <c r="G16" i="67"/>
  <c r="G12" i="67"/>
  <c r="G4" i="67"/>
  <c r="G8" i="67"/>
  <c r="G3" i="67"/>
  <c r="G47" i="67"/>
  <c r="G43" i="67"/>
  <c r="G39" i="67"/>
  <c r="G35" i="67"/>
  <c r="G31" i="67"/>
  <c r="G27" i="67"/>
  <c r="G53" i="67" s="1"/>
  <c r="G23" i="67"/>
  <c r="G19" i="67"/>
  <c r="G15" i="67"/>
  <c r="G11" i="67"/>
  <c r="G7" i="67"/>
  <c r="L28" i="20"/>
  <c r="L35" i="20"/>
  <c r="N35" i="20"/>
  <c r="M34" i="20"/>
  <c r="M35" i="20"/>
  <c r="M36" i="20"/>
  <c r="M74" i="64" l="1"/>
  <c r="E15" i="64"/>
  <c r="O72" i="64"/>
  <c r="D9" i="64"/>
  <c r="N73" i="64"/>
  <c r="N69" i="64"/>
  <c r="N65" i="64"/>
  <c r="N61" i="64"/>
  <c r="N57" i="64"/>
  <c r="N53" i="64"/>
  <c r="N49" i="64"/>
  <c r="N45" i="64"/>
  <c r="N41" i="64"/>
  <c r="N37" i="64"/>
  <c r="N33" i="64"/>
  <c r="N29" i="64"/>
  <c r="O68" i="64"/>
  <c r="O64" i="64"/>
  <c r="O60" i="64"/>
  <c r="O56" i="64"/>
  <c r="O52" i="64"/>
  <c r="O48" i="64"/>
  <c r="O44" i="64"/>
  <c r="O40" i="64"/>
  <c r="O36" i="64"/>
  <c r="O32" i="64"/>
  <c r="O28" i="64"/>
  <c r="P71" i="64"/>
  <c r="P67" i="64"/>
  <c r="P63" i="64"/>
  <c r="P59" i="64"/>
  <c r="P55" i="64"/>
  <c r="P51" i="64"/>
  <c r="P47" i="64"/>
  <c r="P43" i="64"/>
  <c r="P39" i="64"/>
  <c r="P35" i="64"/>
  <c r="P31" i="64"/>
  <c r="P27" i="64"/>
  <c r="M70" i="64"/>
  <c r="M66" i="64"/>
  <c r="M62" i="64"/>
  <c r="M58" i="64"/>
  <c r="M54" i="64"/>
  <c r="M50" i="64"/>
  <c r="M46" i="64"/>
  <c r="M42" i="64"/>
  <c r="M38" i="64"/>
  <c r="M34" i="64"/>
  <c r="M30" i="64"/>
  <c r="D15" i="64"/>
  <c r="F15" i="64"/>
  <c r="C15" i="64"/>
  <c r="E9" i="64"/>
  <c r="F9" i="64"/>
  <c r="C9" i="64"/>
  <c r="O76" i="64" l="1"/>
  <c r="C8" i="64"/>
  <c r="E8" i="64"/>
  <c r="F8" i="64"/>
  <c r="D8" i="64"/>
  <c r="P77" i="64"/>
  <c r="M78" i="64"/>
  <c r="N79" i="64"/>
  <c r="AP18" i="93"/>
  <c r="AP19" i="93"/>
  <c r="AP21" i="93"/>
  <c r="AP24" i="93"/>
  <c r="AP25" i="93"/>
  <c r="AP27" i="93"/>
  <c r="AP28" i="93"/>
  <c r="AP29" i="93"/>
  <c r="AK18" i="93"/>
  <c r="AK19" i="93"/>
  <c r="AK21" i="93"/>
  <c r="AK24" i="93"/>
  <c r="AK25" i="93"/>
  <c r="AK27" i="93"/>
  <c r="AK28" i="93"/>
  <c r="AK29" i="93"/>
  <c r="AK12" i="93"/>
  <c r="AJ13" i="93"/>
  <c r="AJ14" i="93"/>
  <c r="AJ15" i="93"/>
  <c r="AJ17" i="93"/>
  <c r="AJ18" i="93"/>
  <c r="AJ19" i="93"/>
  <c r="AJ21" i="93"/>
  <c r="AJ22" i="93"/>
  <c r="AJ24" i="93"/>
  <c r="AJ25" i="93"/>
  <c r="AJ27" i="93"/>
  <c r="AJ28" i="93"/>
  <c r="AJ29" i="93"/>
  <c r="AJ12" i="93"/>
  <c r="AO14" i="93"/>
  <c r="AO15" i="93"/>
  <c r="AO17" i="93"/>
  <c r="AO18" i="93"/>
  <c r="AO19" i="93"/>
  <c r="AO21" i="93"/>
  <c r="AO22" i="93"/>
  <c r="AO24" i="93"/>
  <c r="AO25" i="93"/>
  <c r="AO27" i="93"/>
  <c r="AO28" i="93"/>
  <c r="AO29" i="93"/>
  <c r="AO13" i="93"/>
  <c r="U12" i="93"/>
  <c r="U13" i="93"/>
  <c r="U14" i="93"/>
  <c r="U15" i="93"/>
  <c r="U16" i="93"/>
  <c r="U17" i="93"/>
  <c r="U18" i="93"/>
  <c r="U19" i="93"/>
  <c r="U20" i="93"/>
  <c r="U11" i="93"/>
  <c r="R75" i="93"/>
  <c r="R76" i="93"/>
  <c r="R77" i="93"/>
  <c r="R78" i="93"/>
  <c r="R79" i="93"/>
  <c r="R80" i="93"/>
  <c r="R81" i="93"/>
  <c r="R82" i="93"/>
  <c r="R83" i="93"/>
  <c r="R84" i="93"/>
  <c r="R85" i="93"/>
  <c r="R86" i="93"/>
  <c r="R87" i="93"/>
  <c r="R88" i="93"/>
  <c r="R89" i="93"/>
  <c r="R90" i="93"/>
  <c r="R74" i="93"/>
  <c r="I70" i="13" l="1"/>
  <c r="G70" i="13"/>
  <c r="I11" i="57" l="1"/>
  <c r="L11" i="57" s="1"/>
  <c r="J11" i="57"/>
  <c r="K11" i="57"/>
  <c r="N11" i="57" s="1"/>
  <c r="H11" i="57"/>
  <c r="I10" i="57"/>
  <c r="L10" i="57" s="1"/>
  <c r="J10" i="57"/>
  <c r="K10" i="57"/>
  <c r="N10" i="57" s="1"/>
  <c r="H10" i="57"/>
  <c r="I9" i="57"/>
  <c r="L9" i="57" s="1"/>
  <c r="J9" i="57"/>
  <c r="K9" i="57"/>
  <c r="N9" i="57" s="1"/>
  <c r="H9" i="57"/>
  <c r="I8" i="57"/>
  <c r="J8" i="57"/>
  <c r="K8" i="57"/>
  <c r="N8" i="57" s="1"/>
  <c r="H8" i="57"/>
  <c r="Q8" i="56"/>
  <c r="S8" i="56" s="1"/>
  <c r="X8" i="56"/>
  <c r="W8" i="56"/>
  <c r="W9" i="56" s="1"/>
  <c r="W10" i="56" s="1"/>
  <c r="W11" i="56" s="1"/>
  <c r="X7" i="56"/>
  <c r="W7" i="56"/>
  <c r="R8" i="56"/>
  <c r="R9" i="56" s="1"/>
  <c r="R7" i="56"/>
  <c r="Q7" i="56"/>
  <c r="S7" i="56" l="1"/>
  <c r="L8" i="57"/>
  <c r="R10" i="56"/>
  <c r="Q9" i="56"/>
  <c r="Q10" i="56" s="1"/>
  <c r="Q11" i="56" s="1"/>
  <c r="Y8" i="56"/>
  <c r="X9" i="56"/>
  <c r="Y7" i="56"/>
  <c r="V34" i="56"/>
  <c r="V35" i="56" s="1"/>
  <c r="I40" i="56"/>
  <c r="H40" i="56"/>
  <c r="S34" i="56"/>
  <c r="S35" i="56" s="1"/>
  <c r="P34" i="56"/>
  <c r="P35" i="56" s="1"/>
  <c r="M34" i="56"/>
  <c r="M35" i="56" s="1"/>
  <c r="J34" i="56"/>
  <c r="G34" i="56"/>
  <c r="G35" i="56" s="1"/>
  <c r="D34" i="56"/>
  <c r="D35" i="56" s="1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27" i="52"/>
  <c r="M10" i="52"/>
  <c r="G47" i="56" l="1"/>
  <c r="J40" i="56"/>
  <c r="J41" i="56" s="1"/>
  <c r="J52" i="56"/>
  <c r="P47" i="56"/>
  <c r="S47" i="56"/>
  <c r="Y9" i="56"/>
  <c r="X10" i="56"/>
  <c r="M47" i="56"/>
  <c r="V47" i="56"/>
  <c r="S9" i="56"/>
  <c r="J47" i="56"/>
  <c r="E47" i="56" s="1"/>
  <c r="S10" i="56"/>
  <c r="R11" i="56"/>
  <c r="S11" i="56" s="1"/>
  <c r="J35" i="56"/>
  <c r="E42" i="52"/>
  <c r="E51" i="52"/>
  <c r="E52" i="52"/>
  <c r="D42" i="52"/>
  <c r="D43" i="52"/>
  <c r="E43" i="52" s="1"/>
  <c r="D44" i="52"/>
  <c r="E44" i="52" s="1"/>
  <c r="D45" i="52"/>
  <c r="D46" i="52"/>
  <c r="D48" i="52"/>
  <c r="E48" i="52" s="1"/>
  <c r="D49" i="52"/>
  <c r="E49" i="52" s="1"/>
  <c r="D50" i="52"/>
  <c r="D51" i="52"/>
  <c r="D52" i="52"/>
  <c r="D53" i="52"/>
  <c r="E53" i="52" s="1"/>
  <c r="D55" i="52"/>
  <c r="D56" i="52"/>
  <c r="D57" i="52"/>
  <c r="E57" i="52" s="1"/>
  <c r="D41" i="52"/>
  <c r="E41" i="52" s="1"/>
  <c r="C42" i="52"/>
  <c r="C43" i="52"/>
  <c r="C44" i="52"/>
  <c r="C45" i="52"/>
  <c r="C46" i="52"/>
  <c r="C48" i="52"/>
  <c r="C49" i="52"/>
  <c r="C50" i="52"/>
  <c r="E50" i="52" s="1"/>
  <c r="C51" i="52"/>
  <c r="C52" i="52"/>
  <c r="C53" i="52"/>
  <c r="C55" i="52"/>
  <c r="C56" i="52"/>
  <c r="C57" i="52"/>
  <c r="C41" i="52"/>
  <c r="E56" i="52" l="1"/>
  <c r="E46" i="52"/>
  <c r="E55" i="52"/>
  <c r="E45" i="52"/>
  <c r="X11" i="56"/>
  <c r="Y11" i="56" s="1"/>
  <c r="Y10" i="56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27" i="52"/>
  <c r="K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10" i="52"/>
  <c r="L9" i="52"/>
  <c r="L31" i="52" l="1"/>
  <c r="C35" i="50"/>
  <c r="F35" i="50" s="1"/>
  <c r="C36" i="50"/>
  <c r="F36" i="50" s="1"/>
  <c r="C37" i="50"/>
  <c r="C39" i="50"/>
  <c r="F39" i="50" s="1"/>
  <c r="C40" i="50"/>
  <c r="F40" i="50" s="1"/>
  <c r="C41" i="50"/>
  <c r="F41" i="50" s="1"/>
  <c r="C42" i="50"/>
  <c r="F42" i="50" s="1"/>
  <c r="C43" i="50"/>
  <c r="F43" i="50" s="1"/>
  <c r="C34" i="50"/>
  <c r="F34" i="50" s="1"/>
  <c r="G35" i="50" l="1"/>
  <c r="G36" i="50"/>
  <c r="G39" i="50"/>
  <c r="G40" i="50"/>
  <c r="G41" i="50"/>
  <c r="G42" i="50"/>
  <c r="G43" i="50"/>
  <c r="G44" i="50"/>
  <c r="G34" i="50"/>
  <c r="D45" i="50"/>
  <c r="E45" i="50" s="1"/>
  <c r="E35" i="50"/>
  <c r="E36" i="50"/>
  <c r="E39" i="50"/>
  <c r="E40" i="50"/>
  <c r="E41" i="50"/>
  <c r="E42" i="50"/>
  <c r="E43" i="50"/>
  <c r="E34" i="50"/>
  <c r="O40" i="50"/>
  <c r="O41" i="50"/>
  <c r="O42" i="50"/>
  <c r="O43" i="50"/>
  <c r="O44" i="50"/>
  <c r="O45" i="50"/>
  <c r="O46" i="50"/>
  <c r="O47" i="50"/>
  <c r="O48" i="50"/>
  <c r="O49" i="50"/>
  <c r="O39" i="50"/>
  <c r="D35" i="93" l="1"/>
  <c r="L51" i="87" l="1"/>
  <c r="H58" i="87"/>
  <c r="L58" i="87" s="1"/>
  <c r="F56" i="87"/>
  <c r="D56" i="87"/>
  <c r="D58" i="87"/>
  <c r="L50" i="87"/>
  <c r="L48" i="87"/>
  <c r="L42" i="87"/>
  <c r="L41" i="87"/>
  <c r="L35" i="87"/>
  <c r="K51" i="87"/>
  <c r="K50" i="87"/>
  <c r="K48" i="87"/>
  <c r="K44" i="87"/>
  <c r="K41" i="87"/>
  <c r="K35" i="87"/>
  <c r="M53" i="86"/>
  <c r="K53" i="86"/>
  <c r="N48" i="86"/>
  <c r="N47" i="86"/>
  <c r="N45" i="86"/>
  <c r="N39" i="86"/>
  <c r="E54" i="86"/>
  <c r="D54" i="86"/>
  <c r="F54" i="86" s="1"/>
  <c r="F50" i="86"/>
  <c r="F49" i="86"/>
  <c r="F48" i="86"/>
  <c r="F47" i="86"/>
  <c r="F41" i="86"/>
  <c r="F40" i="86"/>
  <c r="F34" i="86"/>
  <c r="N53" i="86" l="1"/>
  <c r="J56" i="87"/>
  <c r="K56" i="87"/>
  <c r="K50" i="27"/>
  <c r="K51" i="27"/>
  <c r="K52" i="27"/>
  <c r="K53" i="27"/>
  <c r="K47" i="27"/>
  <c r="K54" i="27"/>
  <c r="K55" i="27"/>
  <c r="K48" i="27"/>
  <c r="K56" i="27"/>
  <c r="K57" i="27"/>
  <c r="K58" i="27"/>
  <c r="K59" i="27"/>
  <c r="K60" i="27"/>
  <c r="K45" i="27"/>
  <c r="K61" i="27"/>
  <c r="K62" i="27"/>
  <c r="K46" i="27"/>
  <c r="K49" i="27"/>
  <c r="K63" i="27"/>
  <c r="J51" i="27"/>
  <c r="H51" i="27"/>
  <c r="I51" i="27"/>
  <c r="J52" i="27"/>
  <c r="H52" i="27"/>
  <c r="I52" i="27"/>
  <c r="J53" i="27"/>
  <c r="H53" i="27"/>
  <c r="I53" i="27"/>
  <c r="J47" i="27"/>
  <c r="H47" i="27"/>
  <c r="I47" i="27"/>
  <c r="J54" i="27"/>
  <c r="H54" i="27"/>
  <c r="I54" i="27"/>
  <c r="J55" i="27"/>
  <c r="H55" i="27"/>
  <c r="I55" i="27"/>
  <c r="J48" i="27"/>
  <c r="H48" i="27"/>
  <c r="I48" i="27"/>
  <c r="J56" i="27"/>
  <c r="H56" i="27"/>
  <c r="I56" i="27"/>
  <c r="J57" i="27"/>
  <c r="H57" i="27"/>
  <c r="I57" i="27"/>
  <c r="J58" i="27"/>
  <c r="H58" i="27"/>
  <c r="I58" i="27"/>
  <c r="J59" i="27"/>
  <c r="H59" i="27"/>
  <c r="I59" i="27"/>
  <c r="J60" i="27"/>
  <c r="H60" i="27"/>
  <c r="I60" i="27"/>
  <c r="J45" i="27"/>
  <c r="H45" i="27"/>
  <c r="I45" i="27"/>
  <c r="J61" i="27"/>
  <c r="H61" i="27"/>
  <c r="I61" i="27"/>
  <c r="J62" i="27"/>
  <c r="H62" i="27"/>
  <c r="I62" i="27"/>
  <c r="J46" i="27"/>
  <c r="H46" i="27"/>
  <c r="I46" i="27"/>
  <c r="J49" i="27"/>
  <c r="H49" i="27"/>
  <c r="I49" i="27"/>
  <c r="J63" i="27"/>
  <c r="H63" i="27"/>
  <c r="I63" i="27"/>
  <c r="H50" i="27"/>
  <c r="I50" i="27"/>
  <c r="J50" i="27"/>
  <c r="N36" i="20" l="1"/>
  <c r="N34" i="20"/>
  <c r="N33" i="20"/>
  <c r="M33" i="20"/>
  <c r="N32" i="20"/>
  <c r="M32" i="20"/>
  <c r="M31" i="20"/>
  <c r="L36" i="20"/>
  <c r="L34" i="20"/>
  <c r="L33" i="20"/>
  <c r="L32" i="20"/>
  <c r="L31" i="20"/>
  <c r="M30" i="20"/>
  <c r="L30" i="20"/>
  <c r="N29" i="20"/>
  <c r="L29" i="20"/>
  <c r="N28" i="20"/>
  <c r="D44" i="93" l="1"/>
  <c r="E43" i="93"/>
  <c r="D43" i="93"/>
  <c r="D42" i="93"/>
  <c r="F41" i="93"/>
  <c r="E41" i="93"/>
  <c r="D41" i="93"/>
  <c r="D40" i="93"/>
  <c r="F39" i="93"/>
  <c r="E39" i="93"/>
  <c r="D39" i="93"/>
  <c r="E38" i="93"/>
  <c r="D38" i="93"/>
  <c r="E37" i="93"/>
  <c r="D37" i="93"/>
  <c r="E36" i="93"/>
  <c r="D36" i="93"/>
  <c r="G35" i="93"/>
  <c r="E35" i="93"/>
  <c r="G33" i="93"/>
  <c r="F33" i="93"/>
  <c r="E33" i="93"/>
  <c r="D33" i="93"/>
  <c r="L12" i="48" l="1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11" i="48"/>
  <c r="L10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12" i="48"/>
  <c r="J11" i="48"/>
  <c r="J10" i="48"/>
</calcChain>
</file>

<file path=xl/sharedStrings.xml><?xml version="1.0" encoding="utf-8"?>
<sst xmlns="http://schemas.openxmlformats.org/spreadsheetml/2006/main" count="4097" uniqueCount="838">
  <si>
    <t>Postua</t>
  </si>
  <si>
    <t xml:space="preserve">Posición </t>
  </si>
  <si>
    <t>%</t>
  </si>
  <si>
    <r>
      <t>Andaluzia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Andalucía</t>
    </r>
  </si>
  <si>
    <r>
      <t>Aragoi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Aragón</t>
    </r>
  </si>
  <si>
    <r>
      <t>Asturias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Asturias</t>
    </r>
  </si>
  <si>
    <r>
      <t>Balearrak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Baleares</t>
    </r>
  </si>
  <si>
    <r>
      <t>Kanariak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Canarias</t>
    </r>
  </si>
  <si>
    <r>
      <t>Kantabria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Cantabria</t>
    </r>
  </si>
  <si>
    <r>
      <t>Gaztela-Mantxa</t>
    </r>
    <r>
      <rPr>
        <sz val="7"/>
        <color theme="1"/>
        <rFont val="Arial"/>
        <family val="2"/>
      </rPr>
      <t xml:space="preserve">  </t>
    </r>
    <r>
      <rPr>
        <sz val="7"/>
        <color rgb="FF67594F"/>
        <rFont val="Arial"/>
        <family val="2"/>
      </rPr>
      <t>Castilla la Mancha</t>
    </r>
    <r>
      <rPr>
        <sz val="7"/>
        <color theme="1"/>
        <rFont val="Arial"/>
        <family val="2"/>
      </rPr>
      <t xml:space="preserve"> </t>
    </r>
  </si>
  <si>
    <r>
      <t>Gaztela eta Leon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Castilla y León</t>
    </r>
  </si>
  <si>
    <r>
      <t>Katalunia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Cataluña</t>
    </r>
  </si>
  <si>
    <r>
      <t>Valentziako Erkidegoa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Com. Valenciana</t>
    </r>
  </si>
  <si>
    <r>
      <t>Extremadura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Extremadura</t>
    </r>
  </si>
  <si>
    <r>
      <t>Galizia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Galicia</t>
    </r>
  </si>
  <si>
    <r>
      <t>Madril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Madrid</t>
    </r>
  </si>
  <si>
    <r>
      <t>Murtzia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Murcia</t>
    </r>
  </si>
  <si>
    <r>
      <t>Nafarroa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Navarra</t>
    </r>
  </si>
  <si>
    <t>Euskadi</t>
  </si>
  <si>
    <r>
      <t>Errioxa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La Rioja</t>
    </r>
  </si>
  <si>
    <r>
      <t>Ceuta eta Melilla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Ceuta y Melilla</t>
    </r>
  </si>
  <si>
    <r>
      <t xml:space="preserve">Estatua </t>
    </r>
    <r>
      <rPr>
        <b/>
        <sz val="7.5"/>
        <color rgb="FF000000"/>
        <rFont val="Verdana"/>
        <family val="2"/>
      </rPr>
      <t>|</t>
    </r>
    <r>
      <rPr>
        <b/>
        <sz val="7.5"/>
        <color rgb="FF000080"/>
        <rFont val="Verdana"/>
        <family val="2"/>
      </rPr>
      <t xml:space="preserve"> </t>
    </r>
    <r>
      <rPr>
        <b/>
        <sz val="7.5"/>
        <color rgb="FF67594F"/>
        <rFont val="Arial"/>
        <family val="2"/>
      </rPr>
      <t>Estado</t>
    </r>
  </si>
  <si>
    <r>
      <t>Biztanleriaren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A30132"/>
        <rFont val="Arial"/>
        <family val="2"/>
      </rPr>
      <t>%</t>
    </r>
  </si>
  <si>
    <t>Población</t>
  </si>
  <si>
    <t xml:space="preserve">Bidaiak </t>
  </si>
  <si>
    <t>Viajes</t>
  </si>
  <si>
    <r>
      <t xml:space="preserve">Egindakoak guztira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realizados</t>
    </r>
  </si>
  <si>
    <r>
      <t xml:space="preserve">Banaketa bidaiaria bizi den autonomia‑erkidegoaren arabera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Distribución según CC. AA. de residencia:</t>
    </r>
  </si>
  <si>
    <r>
      <t>Andaluzia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Andalucía</t>
    </r>
  </si>
  <si>
    <r>
      <t>Aragoi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Aragón</t>
    </r>
  </si>
  <si>
    <r>
      <t>Asturias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Asturias</t>
    </r>
  </si>
  <si>
    <r>
      <t>Balearrak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Baleares</t>
    </r>
  </si>
  <si>
    <r>
      <t>Kanariak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Canarias</t>
    </r>
  </si>
  <si>
    <r>
      <t>Kantabria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Cantabria</t>
    </r>
  </si>
  <si>
    <r>
      <t>Gaztela-Mantxa</t>
    </r>
    <r>
      <rPr>
        <sz val="7.5"/>
        <color theme="1"/>
        <rFont val="Arial"/>
        <family val="2"/>
      </rPr>
      <t xml:space="preserve">  </t>
    </r>
    <r>
      <rPr>
        <sz val="7.5"/>
        <color rgb="FF67594F"/>
        <rFont val="Arial"/>
        <family val="2"/>
      </rPr>
      <t>Castilla la Mancha</t>
    </r>
    <r>
      <rPr>
        <sz val="7.5"/>
        <color theme="1"/>
        <rFont val="Arial"/>
        <family val="2"/>
      </rPr>
      <t xml:space="preserve"> </t>
    </r>
  </si>
  <si>
    <r>
      <t>Gaztela eta Leon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Castilla y León</t>
    </r>
  </si>
  <si>
    <r>
      <t>Katalunia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Cataluña</t>
    </r>
  </si>
  <si>
    <r>
      <t>Valentziako Erkidegoa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Com. Valenciana</t>
    </r>
  </si>
  <si>
    <r>
      <t>Extremadura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Extremadura</t>
    </r>
  </si>
  <si>
    <r>
      <t>Galizia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Galicia</t>
    </r>
  </si>
  <si>
    <r>
      <t>Madril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Madrid</t>
    </r>
  </si>
  <si>
    <r>
      <t>Murtzia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Murcia</t>
    </r>
  </si>
  <si>
    <r>
      <t>Nafarroa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Navarra</t>
    </r>
  </si>
  <si>
    <r>
      <t>Errioxa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La Rioja</t>
    </r>
  </si>
  <si>
    <r>
      <t>Ceuta eta Melilla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Ceuta y Melilla</t>
    </r>
  </si>
  <si>
    <t>Columna1</t>
  </si>
  <si>
    <t>15-29 urte bitartean /  Entre 15-29 años</t>
  </si>
  <si>
    <t>30-44 urte bitartean /  Entre 30-44 años</t>
  </si>
  <si>
    <t>45-64 urte bitartean / Entre 45-64 años</t>
  </si>
  <si>
    <t>65 urte baino gehiago / Mayores de 65 años</t>
  </si>
  <si>
    <t>65 urte bainan gehiago / Mayores de 64 años</t>
  </si>
  <si>
    <t>Estatua/ Estado</t>
  </si>
  <si>
    <r>
      <t>Ikus bidaiarien adinari buruzko ohar metodologikoa</t>
    </r>
    <r>
      <rPr>
        <sz val="7"/>
        <color rgb="FF67594F"/>
        <rFont val="Arial"/>
        <family val="2"/>
      </rPr>
      <t>. Ver nota metodológica sobre edad de las personas viajeras.</t>
    </r>
  </si>
  <si>
    <t>Banaketa adinaren arabera /</t>
  </si>
  <si>
    <t>Distribución por edad (%)</t>
  </si>
  <si>
    <t>Banaketa sexuaren arabera /</t>
  </si>
  <si>
    <t>Distribución por sexo (%)</t>
  </si>
  <si>
    <t>Gizonak/ Hombres</t>
  </si>
  <si>
    <t>Emakumeak/ Mujeres</t>
  </si>
  <si>
    <r>
      <t xml:space="preserve">Euskadiren kuota </t>
    </r>
    <r>
      <rPr>
        <b/>
        <sz val="7.5"/>
        <color rgb="FF000000"/>
        <rFont val="Verdana"/>
        <family val="2"/>
      </rPr>
      <t>|</t>
    </r>
  </si>
  <si>
    <t xml:space="preserve">Cuota de Euskadi. </t>
  </si>
  <si>
    <r>
      <t xml:space="preserve">Guztira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 xml:space="preserve">Total </t>
    </r>
  </si>
  <si>
    <r>
      <t xml:space="preserve">Banaketa bidaiaria bizi den autonomia‑erkidegoaren arabera (%)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</t>
    </r>
    <r>
      <rPr>
        <b/>
        <i/>
        <sz val="7.5"/>
        <color rgb="FF67594F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CC. AA. de residencia (%):</t>
    </r>
  </si>
  <si>
    <r>
      <t>Zubiak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Puentes</t>
    </r>
  </si>
  <si>
    <r>
      <t>Asteburua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Fin de semana</t>
    </r>
  </si>
  <si>
    <r>
      <t>Lana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Trabajo</t>
    </r>
  </si>
  <si>
    <t>*</t>
  </si>
  <si>
    <r>
      <t>Ikasketakoak: aldizkakoak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Puntuales de estudios</t>
    </r>
  </si>
  <si>
    <r>
      <t xml:space="preserve">Ikasketakoak: errepikariak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Recurrentes estudios**</t>
    </r>
  </si>
  <si>
    <t>-</t>
  </si>
  <si>
    <r>
      <t>Lanarekin erlazionatutakoak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Recurrentes trabajo**</t>
    </r>
  </si>
  <si>
    <r>
      <t>Udako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verano</t>
    </r>
  </si>
  <si>
    <r>
      <t>Gabonetako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Navidad</t>
    </r>
  </si>
  <si>
    <r>
      <t>Aste Santuko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Semana Santa</t>
    </r>
  </si>
  <si>
    <r>
      <t>Bestelakoak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</si>
  <si>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>Bestelako erantzunak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Otras respuestas</t>
    </r>
  </si>
  <si>
    <r>
      <t xml:space="preserve">* </t>
    </r>
    <r>
      <rPr>
        <sz val="7"/>
        <color rgb="FFA30132"/>
        <rFont val="Arial"/>
        <family val="2"/>
      </rPr>
      <t>Lagin ez esanguratsua</t>
    </r>
    <r>
      <rPr>
        <sz val="7"/>
        <color rgb="FFC00000"/>
        <rFont val="Arial"/>
        <family val="2"/>
      </rPr>
      <t xml:space="preserve"> </t>
    </r>
    <r>
      <rPr>
        <b/>
        <sz val="7"/>
        <color theme="1"/>
        <rFont val="Arial"/>
        <family val="2"/>
      </rPr>
      <t>|</t>
    </r>
    <r>
      <rPr>
        <sz val="7"/>
        <color rgb="FF67594F"/>
        <rFont val="Arial"/>
        <family val="2"/>
      </rPr>
      <t xml:space="preserve"> Muestra no significativa</t>
    </r>
  </si>
  <si>
    <r>
      <t xml:space="preserve">**  </t>
    </r>
    <r>
      <rPr>
        <sz val="7"/>
        <color rgb="FFA30132"/>
        <rFont val="Arial"/>
        <family val="2"/>
      </rPr>
      <t>Bidaia errepikariak dira ikasleek eta/edo langileek egiten dituztenak astelehenetik ostiralera bidaiatzen dutenean bizi diren udalerritik kanpora</t>
    </r>
    <r>
      <rPr>
        <sz val="7"/>
        <color rgb="FF67594F"/>
        <rFont val="Arial"/>
        <family val="2"/>
      </rPr>
      <t>.</t>
    </r>
    <r>
      <rPr>
        <b/>
        <sz val="7"/>
        <color theme="1"/>
        <rFont val="Arial"/>
        <family val="2"/>
      </rPr>
      <t xml:space="preserve"> |</t>
    </r>
    <r>
      <rPr>
        <sz val="7"/>
        <color rgb="FF67594F"/>
        <rFont val="Arial"/>
        <family val="2"/>
      </rPr>
      <t xml:space="preserve"> Viajes recurrentes son los realizados por estudios y/o trabajo y que exigen viajar de lunes a viernes a un municipio distinto al de residencia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</si>
  <si>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Residentes. IET 2014, INE 2015. </t>
    </r>
  </si>
  <si>
    <r>
      <t xml:space="preserve">Ikus bidaiamota eta bidaien arrazoiari buruzko ohar metodologikoa. </t>
    </r>
    <r>
      <rPr>
        <sz val="7"/>
        <color rgb="FF67594F"/>
        <rFont val="Arial"/>
        <family val="2"/>
      </rPr>
      <t>Ver nota metodológica sobre Tipo y Motivo de Viaje.</t>
    </r>
  </si>
  <si>
    <t>Asteburua  /  Fin de semana</t>
  </si>
  <si>
    <t>Udako oporrak / Vacaciones de verano</t>
  </si>
  <si>
    <t>Aste Santuko oporrak /  Vacaciones Semana Santa</t>
  </si>
  <si>
    <t>Lanekoak: errepikariak /  Recurrentes trabajo</t>
  </si>
  <si>
    <t>Zubiak /  Puentes</t>
  </si>
  <si>
    <t>Ikasketak: errepikariak /  Recurrentes estudios</t>
  </si>
  <si>
    <t>Gabonetako oporrak /  Vacaciones Navidad</t>
  </si>
  <si>
    <t>Lana /  Trabajo</t>
  </si>
  <si>
    <t>Bestelakoak /  Otros</t>
  </si>
  <si>
    <t>Ikasketak /  Estudios</t>
  </si>
  <si>
    <t>Zubiak / Puentes</t>
  </si>
  <si>
    <t>Bestelako erantzunak / Otras respuestas</t>
  </si>
  <si>
    <t>Estatua /  Estado</t>
  </si>
  <si>
    <r>
      <t xml:space="preserve">Turismo igorlea (atzerrira) (%) </t>
    </r>
    <r>
      <rPr>
        <sz val="7.5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Turismo emisor (al extranjero) (%)</t>
    </r>
  </si>
  <si>
    <r>
      <t xml:space="preserve">Estatu barneko turismoa (%) </t>
    </r>
    <r>
      <rPr>
        <sz val="7.5"/>
        <rFont val="Arial"/>
        <family val="2"/>
      </rPr>
      <t>|</t>
    </r>
    <r>
      <rPr>
        <b/>
        <sz val="7.5"/>
        <color rgb="FFA30132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Turismo intraestatal (%)</t>
    </r>
  </si>
  <si>
    <r>
      <t xml:space="preserve">Banaketa helmugako autonomia‑erkidegoaren arabera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CC. AA. de destino (%)</t>
    </r>
  </si>
  <si>
    <r>
      <t xml:space="preserve">Autonomia Erkidego bakarra zehaztu gabekoak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 xml:space="preserve">Sin especificación de Comunidad única de destino </t>
    </r>
  </si>
  <si>
    <t>--</t>
  </si>
  <si>
    <t>Estatuaren barneko turismoa/Turismo interno</t>
  </si>
  <si>
    <t>Kanporako turismoa / Destino al extranjero</t>
  </si>
  <si>
    <r>
      <t xml:space="preserve">Estatua / </t>
    </r>
    <r>
      <rPr>
        <b/>
        <i/>
        <sz val="8.5"/>
        <rFont val="Arial"/>
        <family val="2"/>
      </rPr>
      <t>Estado</t>
    </r>
  </si>
  <si>
    <t>Barruko turismoa/Turismo interno</t>
  </si>
  <si>
    <r>
      <t xml:space="preserve">* Lagin ez esanguratsua </t>
    </r>
    <r>
      <rPr>
        <sz val="7"/>
        <color rgb="FF67594F"/>
        <rFont val="Arial"/>
        <family val="2"/>
      </rPr>
      <t xml:space="preserve">| muestra no significativa          </t>
    </r>
  </si>
  <si>
    <t>15 egun baino gehiago/ Más de 15 días</t>
  </si>
  <si>
    <t>8-15 egunen bitartean /  8 a 15 días</t>
  </si>
  <si>
    <t>4-7 egunen bitartean / 4 a 7 días</t>
  </si>
  <si>
    <t>1-3 egunen bitartean / 1 a 3 días</t>
  </si>
  <si>
    <r>
      <t xml:space="preserve">Egindakoak guztira </t>
    </r>
    <r>
      <rPr>
        <b/>
        <sz val="7.5"/>
        <color rgb="FF67594F"/>
        <rFont val="Arial"/>
        <family val="2"/>
      </rPr>
      <t>| Total realizados</t>
    </r>
  </si>
  <si>
    <r>
      <t xml:space="preserve">Banaketa egonaldiaren iraupenaren arabera (%) </t>
    </r>
    <r>
      <rPr>
        <b/>
        <sz val="7.5"/>
        <color theme="1"/>
        <rFont val="Arial"/>
        <family val="2"/>
      </rPr>
      <t>|</t>
    </r>
  </si>
  <si>
    <t>Distribución según duración de la estancia (%)</t>
  </si>
  <si>
    <r>
      <t xml:space="preserve">Iraupen laburra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Corta duración (1 a 3 días)</t>
    </r>
  </si>
  <si>
    <r>
      <t xml:space="preserve">Iraupen luzea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Larga duración (Más de 4 días)</t>
    </r>
  </si>
  <si>
    <r>
      <t xml:space="preserve">Iraupen luzeko bidaien banaketa iraupen atalen arabera (%)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theme="1"/>
        <rFont val="Verdana"/>
        <family val="2"/>
      </rPr>
      <t xml:space="preserve"> </t>
    </r>
  </si>
  <si>
    <t>Distribución viajes larga duración por tramos de duración (%)</t>
  </si>
  <si>
    <r>
      <t xml:space="preserve">4-7 egun bitartean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4 a 7 días</t>
    </r>
  </si>
  <si>
    <r>
      <t xml:space="preserve">8-15 egun bitartean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8 a 15 días</t>
    </r>
  </si>
  <si>
    <r>
      <t xml:space="preserve">15 egun baino gehiago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Más de 15 días</t>
    </r>
  </si>
  <si>
    <r>
      <t xml:space="preserve">Batez besteko egonaldia </t>
    </r>
    <r>
      <rPr>
        <sz val="7.5"/>
        <color theme="1"/>
        <rFont val="Arial"/>
        <family val="2"/>
      </rPr>
      <t>|</t>
    </r>
    <r>
      <rPr>
        <b/>
        <sz val="7.5"/>
        <color theme="1"/>
        <rFont val="Verdana"/>
        <family val="2"/>
      </rPr>
      <t xml:space="preserve"> </t>
    </r>
    <r>
      <rPr>
        <b/>
        <sz val="7.5"/>
        <color rgb="FF67594F"/>
        <rFont val="Arial"/>
        <family val="2"/>
      </rPr>
      <t>Estancia media</t>
    </r>
    <r>
      <rPr>
        <b/>
        <sz val="7.5"/>
        <color theme="1"/>
        <rFont val="Verdana"/>
        <family val="2"/>
      </rPr>
      <t xml:space="preserve"> </t>
    </r>
  </si>
  <si>
    <r>
      <t xml:space="preserve">Banaketa antolamendu‑moduaren arabera (%) </t>
    </r>
    <r>
      <rPr>
        <b/>
        <sz val="7.5"/>
        <color theme="1"/>
        <rFont val="Arial"/>
        <family val="2"/>
      </rPr>
      <t>|</t>
    </r>
  </si>
  <si>
    <t>Distribución según forma de organización (%)</t>
  </si>
  <si>
    <r>
      <t xml:space="preserve">Pakete turistikoarekin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Con paquete turístico</t>
    </r>
  </si>
  <si>
    <r>
      <t xml:space="preserve">Pakete turistikorik gabe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Sin paquete turístico</t>
    </r>
  </si>
  <si>
    <r>
      <t>Ikus antolaketa moduei buruzko ohar metodologikoa.</t>
    </r>
    <r>
      <rPr>
        <sz val="7"/>
        <color rgb="FF67594F"/>
        <rFont val="Arial"/>
        <family val="2"/>
      </rPr>
      <t xml:space="preserve"> Ver nota metodológica sobre formas de organización.</t>
    </r>
  </si>
  <si>
    <r>
      <t xml:space="preserve">Egindakoak guztira </t>
    </r>
    <r>
      <rPr>
        <b/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realizados</t>
    </r>
  </si>
  <si>
    <r>
      <t xml:space="preserve">Banaketa arrazoiaren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motivo (%)</t>
    </r>
  </si>
  <si>
    <r>
      <t xml:space="preserve">Lana, negozioak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Trabajo, negocios</t>
    </r>
  </si>
  <si>
    <r>
      <t xml:space="preserve">Familia / lagunak bisitatzea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Visita a familiares / amistades</t>
    </r>
  </si>
  <si>
    <r>
      <t xml:space="preserve">Aisialdia / Oporrak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Ocio / recreo / vacaciones</t>
    </r>
  </si>
  <si>
    <r>
      <t xml:space="preserve">Bestelakoak (ikaskuntza, osasuna…)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 (formación, salud…)</t>
    </r>
  </si>
  <si>
    <t>Bestelakoak / Otros</t>
  </si>
  <si>
    <t>Lana/negozioak / Trabajo/negocios</t>
  </si>
  <si>
    <t>Familia/lagunak bisitatzea / Visita familia/amistades</t>
  </si>
  <si>
    <t>Aisialdia/oporrak / Ocio/vacaciones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</si>
  <si>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2015</t>
    </r>
  </si>
  <si>
    <t>6 Grafikoa  Euskotarren bidaien arrazoi nagusiak, aukeratutako autonomia-erkidegoaren arabera (*). 2015 (%).</t>
  </si>
  <si>
    <t>Gráfico 6  Principales motivos de los viajes de residentes en Euskadi según CC.AA. de destino (*). 2015 (%).</t>
  </si>
  <si>
    <t>Aisialdia/Oporrak / Ocio/vacaciones</t>
  </si>
  <si>
    <t>Fam.lagunak bisitatzea / Visita familiares-amistades</t>
  </si>
  <si>
    <t>Lana, negozioak / Trabajo, negocios</t>
  </si>
  <si>
    <t>Bestelakoak (ikaskuntza, osasuna) / Otros (formación, salud)</t>
  </si>
  <si>
    <t>Valentziako Erkidegoa / Com.Valenciana</t>
  </si>
  <si>
    <t>Nafarroa / Navarra</t>
  </si>
  <si>
    <t>Kantabria / Cantabria</t>
  </si>
  <si>
    <t xml:space="preserve">Katalunia / Cataluña </t>
  </si>
  <si>
    <t>Andaluzia / Andalucía</t>
  </si>
  <si>
    <t>Gaztela eta Leon / Castilla y León</t>
  </si>
  <si>
    <t>Errioxa / La Rioja</t>
  </si>
  <si>
    <t>Madril / Madrid</t>
  </si>
  <si>
    <t xml:space="preserve">Guztira / Total </t>
  </si>
  <si>
    <t>Helmugako autonomia‑erkidegoa</t>
  </si>
  <si>
    <t>CC.AA. de destino</t>
  </si>
  <si>
    <t>Egindakoak guztira</t>
  </si>
  <si>
    <t>Total</t>
  </si>
  <si>
    <t>realizados</t>
  </si>
  <si>
    <t>vacaciones</t>
  </si>
  <si>
    <t>7 Grafikoa  Batez besteko egonaldia helmugako autonomia-erkidegoaren arabera. 2015. Jatorria, Euskadi</t>
  </si>
  <si>
    <t>Gráfico 7  Estancia media según principales CC.AA. de destino. 2015. Origen Euskadi</t>
  </si>
  <si>
    <t>Guztira / Total</t>
  </si>
  <si>
    <t>Galizia / Galicia</t>
  </si>
  <si>
    <t>Valentziako Erdikegoa / C. Valenciana</t>
  </si>
  <si>
    <t>Kantabria /  Cantabria</t>
  </si>
  <si>
    <t>Katalunia/Cataluña</t>
  </si>
  <si>
    <t>Aragoi/Aragón</t>
  </si>
  <si>
    <t>estancias medias CCAA</t>
  </si>
  <si>
    <t>Bestelakoak/Otros</t>
  </si>
  <si>
    <t>Autobusa / Autobús</t>
  </si>
  <si>
    <t>Hegazkina / Avión</t>
  </si>
  <si>
    <t>Bidaiariaren berebila / Vehículo propio</t>
  </si>
  <si>
    <r>
      <t xml:space="preserve">Banaketa garraiobidearen arabera (%) </t>
    </r>
    <r>
      <rPr>
        <b/>
        <sz val="7.5"/>
        <color theme="1"/>
        <rFont val="Arial"/>
        <family val="2"/>
      </rPr>
      <t>|</t>
    </r>
  </si>
  <si>
    <t>Distribución según medio de desplazamiento (%)</t>
  </si>
  <si>
    <r>
      <t xml:space="preserve">Bidaiariaren berebila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Vehículo propio</t>
    </r>
  </si>
  <si>
    <r>
      <t xml:space="preserve">Hegazkina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Avión</t>
    </r>
  </si>
  <si>
    <r>
      <t xml:space="preserve">Autobusa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Autobús</t>
    </r>
  </si>
  <si>
    <r>
      <t>Bestelakoak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</si>
  <si>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 xml:space="preserve">Banaketa ostatu-motaren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</si>
  <si>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 xml:space="preserve">Hotelak eta antzekoak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Hoteles y similares</t>
    </r>
  </si>
  <si>
    <r>
      <t>Alokaturiko etxebizitza</t>
    </r>
    <r>
      <rPr>
        <sz val="7.5"/>
        <color theme="1"/>
        <rFont val="Verdana"/>
        <family val="2"/>
      </rPr>
      <t xml:space="preserve">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en alquiler</t>
    </r>
  </si>
  <si>
    <r>
      <t xml:space="preserve">Kanpina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Camping</t>
    </r>
  </si>
  <si>
    <r>
      <t xml:space="preserve">Landa-etxea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Casa rural</t>
    </r>
  </si>
  <si>
    <r>
      <t xml:space="preserve">Merkatuko gainontzekoak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Resto de mercado**</t>
    </r>
  </si>
  <si>
    <r>
      <t xml:space="preserve">Norberaren etxebizitza edo jabetza anitzekoa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propia o multipropiedad</t>
    </r>
  </si>
  <si>
    <t>------</t>
  </si>
  <si>
    <t>-------</t>
  </si>
  <si>
    <r>
      <t xml:space="preserve">Norberaren etxebizitza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en propiedad</t>
    </r>
  </si>
  <si>
    <r>
      <t xml:space="preserve">Familia edo lagunen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de familiares o amistades</t>
    </r>
  </si>
  <si>
    <r>
      <t xml:space="preserve">Merkatuz-kanpoko gainontzekoak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Resto de no mercado</t>
    </r>
  </si>
  <si>
    <r>
      <t xml:space="preserve">Bestelakoak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</si>
  <si>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t>-----</t>
  </si>
  <si>
    <r>
      <t xml:space="preserve">*  </t>
    </r>
    <r>
      <rPr>
        <sz val="7"/>
        <color rgb="FFA30132"/>
        <rFont val="Arial"/>
        <family val="2"/>
      </rPr>
      <t>Lagin ez esanguratsua</t>
    </r>
    <r>
      <rPr>
        <sz val="7"/>
        <color rgb="FF67594F"/>
        <rFont val="Arial"/>
        <family val="2"/>
      </rPr>
      <t xml:space="preserve"> / Muestra no significativa. </t>
    </r>
  </si>
  <si>
    <r>
      <t xml:space="preserve">** </t>
    </r>
    <r>
      <rPr>
        <sz val="7"/>
        <color rgb="FFA30132"/>
        <rFont val="Arial"/>
        <family val="2"/>
      </rPr>
      <t xml:space="preserve">Merkatuko gainontzekoak (Espezializatuak, gune turistikoa) / </t>
    </r>
    <r>
      <rPr>
        <sz val="7"/>
        <color rgb="FF67594F"/>
        <rFont val="Arial"/>
        <family val="2"/>
      </rPr>
      <t xml:space="preserve">Resto de mercado (Especializados, complejo turístico). </t>
    </r>
    <r>
      <rPr>
        <sz val="7"/>
        <color rgb="FFA30132"/>
        <rFont val="Arial"/>
        <family val="2"/>
      </rPr>
      <t xml:space="preserve">Espezializatuak </t>
    </r>
    <r>
      <rPr>
        <sz val="7"/>
        <color rgb="FF67594F"/>
        <rFont val="Arial"/>
        <family val="2"/>
      </rPr>
      <t xml:space="preserve">/ Especializados: </t>
    </r>
    <r>
      <rPr>
        <sz val="7"/>
        <color rgb="FFA30132"/>
        <rFont val="Arial"/>
        <family val="2"/>
      </rPr>
      <t xml:space="preserve">Aterpeak, Bainuetxeak, Osasun-Etxeak, Komentuak.... </t>
    </r>
    <r>
      <rPr>
        <sz val="7"/>
        <color rgb="FF67594F"/>
        <rFont val="Arial"/>
        <family val="2"/>
      </rPr>
      <t xml:space="preserve">/ Albergue, Balneario, Centro Sanitario, Convento, etc. </t>
    </r>
  </si>
  <si>
    <r>
      <t xml:space="preserve">Ikus egoitza-motari buruzko ohar metodologikoa. </t>
    </r>
    <r>
      <rPr>
        <sz val="7"/>
        <color rgb="FF67594F"/>
        <rFont val="Arial"/>
        <family val="2"/>
      </rPr>
      <t>Ver nota metodológica sobre Tipos de Alojamiento.</t>
    </r>
  </si>
  <si>
    <t>Landa-etxea / Casa rural</t>
  </si>
  <si>
    <t>Alokatutako etx. / Viv. Alquiler</t>
  </si>
  <si>
    <t>Hotelak eta antz. / Hoteles y similares</t>
  </si>
  <si>
    <t>Etx.partikularra / Vivienda propia</t>
  </si>
  <si>
    <t>Fam.edo lagunen etx. / Vivienda familiar o amistades</t>
  </si>
  <si>
    <t>Estatua/Estado</t>
  </si>
  <si>
    <t>10 Grafikoa Egindako bidaien banaketa ostatuaren eta autonomia erkidego nagusien arabera. 2015. (%).Jatorria Euskadi</t>
  </si>
  <si>
    <t>Gráfico 10 Distribución de los viajes realizados según alojamiento y principales CC.AA. de destino. 2015. (%).Origen Euskadi</t>
  </si>
  <si>
    <r>
      <t xml:space="preserve">Iturria </t>
    </r>
    <r>
      <rPr>
        <sz val="7"/>
        <color rgb="FF67594F"/>
        <rFont val="Arial"/>
        <family val="2"/>
      </rPr>
      <t>/ Fuente:Encuesta de Turismo de Residentes,  INE. 2015</t>
    </r>
  </si>
  <si>
    <r>
      <t>Egindako bidaiak guztira</t>
    </r>
    <r>
      <rPr>
        <b/>
        <sz val="7.5"/>
        <color rgb="FF000080"/>
        <rFont val="Arial"/>
        <family val="2"/>
      </rPr>
      <t xml:space="preserve"> </t>
    </r>
  </si>
  <si>
    <t>Total viajes realizados</t>
  </si>
  <si>
    <r>
      <t xml:space="preserve">Aisialdia eta oporretako  bidaien guztizkoa </t>
    </r>
    <r>
      <rPr>
        <b/>
        <sz val="7.5"/>
        <color rgb="FF000000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por motivo ocio y vacaciones</t>
    </r>
  </si>
  <si>
    <t xml:space="preserve">Egindako bidaiak guztira </t>
  </si>
  <si>
    <t xml:space="preserve">Egindako bidaiak </t>
  </si>
  <si>
    <t xml:space="preserve">Viajes realizados </t>
  </si>
  <si>
    <r>
      <t xml:space="preserve">Banaketa ostatu-motaren arabera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</si>
  <si>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 xml:space="preserve">Kanpina / karabana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Camping / caravana</t>
    </r>
  </si>
  <si>
    <r>
      <t xml:space="preserve">Norberaren 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propia</t>
    </r>
  </si>
  <si>
    <r>
      <t xml:space="preserve">Alokatutako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 xml:space="preserve">Vivienda en alquiler </t>
    </r>
  </si>
  <si>
    <r>
      <t xml:space="preserve">Familia edo lagunen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familiar o de amistades</t>
    </r>
  </si>
  <si>
    <r>
      <t xml:space="preserve">Landa-etxea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Casa rural</t>
    </r>
  </si>
  <si>
    <r>
      <t xml:space="preserve">Merkatuko gainontzekoak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Resto de mercado</t>
    </r>
  </si>
  <si>
    <r>
      <t xml:space="preserve">Merkatuz-kanpoko gainontzekoak | </t>
    </r>
    <r>
      <rPr>
        <sz val="7.5"/>
        <color rgb="FF67594F"/>
        <rFont val="Arial"/>
        <family val="2"/>
      </rPr>
      <t>Resto de no mercado</t>
    </r>
  </si>
  <si>
    <r>
      <t xml:space="preserve">Egindako gastua (milaka €)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Gasto total realizado (miles €)</t>
    </r>
  </si>
  <si>
    <r>
      <t xml:space="preserve">Kontzeptuen araberako banaketa (%) </t>
    </r>
    <r>
      <rPr>
        <sz val="7.5"/>
        <color theme="1"/>
        <rFont val="Arial"/>
        <family val="2"/>
      </rPr>
      <t xml:space="preserve">| </t>
    </r>
  </si>
  <si>
    <r>
      <t>Distribución según</t>
    </r>
    <r>
      <rPr>
        <b/>
        <i/>
        <sz val="7.5"/>
        <color rgb="FF67594F"/>
        <rFont val="Arial"/>
        <family val="2"/>
      </rPr>
      <t xml:space="preserve"> conceptos (%)</t>
    </r>
    <r>
      <rPr>
        <b/>
        <sz val="7.5"/>
        <color rgb="FF67594F"/>
        <rFont val="Arial"/>
        <family val="2"/>
      </rPr>
      <t>:</t>
    </r>
  </si>
  <si>
    <r>
      <t>Pakete turistikoak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Paquetes turísticos</t>
    </r>
  </si>
  <si>
    <r>
      <t xml:space="preserve">Garraioa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Transporte</t>
    </r>
  </si>
  <si>
    <r>
      <t xml:space="preserve">Ostatua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Alojamiento</t>
    </r>
  </si>
  <si>
    <r>
      <t xml:space="preserve">Tabernak eta jatetxeak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Bares y restaurantes</t>
    </r>
  </si>
  <si>
    <r>
      <t xml:space="preserve">Aisialdi jarduerak </t>
    </r>
    <r>
      <rPr>
        <b/>
        <sz val="7.5"/>
        <color rgb="FFA30132"/>
        <rFont val="Arial"/>
        <family val="2"/>
      </rPr>
      <t xml:space="preserve">| </t>
    </r>
    <r>
      <rPr>
        <sz val="7.5"/>
        <color rgb="FF67594F"/>
        <rFont val="Arial"/>
        <family val="2"/>
      </rPr>
      <t>Actividades</t>
    </r>
  </si>
  <si>
    <t>---</t>
  </si>
  <si>
    <r>
      <t xml:space="preserve">Ondasun iraunkorrak </t>
    </r>
    <r>
      <rPr>
        <b/>
        <sz val="7.5"/>
        <color rgb="FFA30132"/>
        <rFont val="Arial"/>
        <family val="2"/>
      </rPr>
      <t xml:space="preserve">| </t>
    </r>
    <r>
      <rPr>
        <sz val="7.5"/>
        <color rgb="FF67594F"/>
        <rFont val="Arial"/>
        <family val="2"/>
      </rPr>
      <t>Bienes duraderos</t>
    </r>
  </si>
  <si>
    <r>
      <t xml:space="preserve">Bestelakoak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Otros*</t>
    </r>
  </si>
  <si>
    <r>
      <t xml:space="preserve">Egotzi gabeko erantzunak| </t>
    </r>
    <r>
      <rPr>
        <sz val="7.5"/>
        <color rgb="FF67594F"/>
        <rFont val="Arial"/>
        <family val="2"/>
      </rPr>
      <t>Respuestas no atribuídas</t>
    </r>
  </si>
  <si>
    <r>
      <t xml:space="preserve">Batez besteko gastua pertsonako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por viajero (€)</t>
    </r>
  </si>
  <si>
    <r>
      <t xml:space="preserve">Batez besteko gastua eguneko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diario (€)</t>
    </r>
  </si>
  <si>
    <r>
      <t xml:space="preserve">* </t>
    </r>
    <r>
      <rPr>
        <sz val="7"/>
        <color rgb="FFA30132"/>
        <rFont val="Arial"/>
        <family val="2"/>
      </rPr>
      <t xml:space="preserve">Ikus gastuen helburuei buruzko ohar metodologikoa. </t>
    </r>
    <r>
      <rPr>
        <sz val="7"/>
        <color rgb="FF67594F"/>
        <rFont val="Arial"/>
        <family val="2"/>
      </rPr>
      <t>Ver nota metodológica sobre destinos del gasto.</t>
    </r>
  </si>
  <si>
    <t>Batez besteko gastua pertsonako (€) /</t>
  </si>
  <si>
    <t>Gasto medio por persona (€)</t>
  </si>
  <si>
    <t>Batez besteko gastua eguneko (€) /</t>
  </si>
  <si>
    <t>Gasto medio por día (€)</t>
  </si>
  <si>
    <t xml:space="preserve">Bidai-mota  </t>
  </si>
  <si>
    <t>Tipo de viaje</t>
  </si>
  <si>
    <r>
      <t xml:space="preserve">Euskadiren kuota </t>
    </r>
    <r>
      <rPr>
        <b/>
        <sz val="7.5"/>
        <color rgb="FF000000"/>
        <rFont val="Verdana"/>
        <family val="2"/>
      </rPr>
      <t>|</t>
    </r>
    <r>
      <rPr>
        <b/>
        <sz val="7.5"/>
        <color rgb="FFA30132"/>
        <rFont val="Arial"/>
        <family val="2"/>
      </rPr>
      <t xml:space="preserve"> </t>
    </r>
  </si>
  <si>
    <t>Cuota de Euskadi</t>
  </si>
  <si>
    <r>
      <t xml:space="preserve">Jasotakoak guztira </t>
    </r>
    <r>
      <rPr>
        <b/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recibidos</t>
    </r>
  </si>
  <si>
    <r>
      <t xml:space="preserve">Bidaiamoten banaketa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por tipo de viaje (%)</t>
    </r>
  </si>
  <si>
    <r>
      <t xml:space="preserve">Zubiak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Puentes</t>
    </r>
  </si>
  <si>
    <r>
      <t xml:space="preserve">Lana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Trabajo</t>
    </r>
  </si>
  <si>
    <r>
      <t xml:space="preserve">Ikasketak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Estudios</t>
    </r>
  </si>
  <si>
    <r>
      <t xml:space="preserve">Ikasketetarako errepikariak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Recurrentes estudios**</t>
    </r>
  </si>
  <si>
    <r>
      <t xml:space="preserve">Lanerako errepikariak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Recurrentes trabajo**</t>
    </r>
  </si>
  <si>
    <r>
      <t xml:space="preserve">Udako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Verano</t>
    </r>
  </si>
  <si>
    <r>
      <t xml:space="preserve">Gabonetako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Navidad</t>
    </r>
  </si>
  <si>
    <r>
      <t xml:space="preserve">Aste Santuko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Semana Santa</t>
    </r>
  </si>
  <si>
    <r>
      <t xml:space="preserve">Asteburua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Fin de semana</t>
    </r>
  </si>
  <si>
    <r>
      <t xml:space="preserve">Bestelakoak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Otros***</t>
    </r>
  </si>
  <si>
    <r>
      <t xml:space="preserve">Ed/Ede  | </t>
    </r>
    <r>
      <rPr>
        <sz val="7.5"/>
        <color rgb="FF67594F"/>
        <rFont val="Arial"/>
        <family val="2"/>
      </rPr>
      <t>Ns/Nc</t>
    </r>
  </si>
  <si>
    <t>Asteburua | Fin de semana</t>
  </si>
  <si>
    <t>Lana eta ikasketak | Trabajo y estudios</t>
  </si>
  <si>
    <t>Udako oporrak | Vacaciones Verano</t>
  </si>
  <si>
    <t>Zubiak | Puentes</t>
  </si>
  <si>
    <t>Aste Santuko Oporrak | Vacaciones de Semana Santa</t>
  </si>
  <si>
    <t>Gabonetako oporrak | Vacaciones Navidad</t>
  </si>
  <si>
    <t>Bestelakoak | Otros</t>
  </si>
  <si>
    <t>Estatua / Estado</t>
  </si>
  <si>
    <t>Aste Santuko Oporrak  | Vacaciones de Semana Santa</t>
  </si>
  <si>
    <t xml:space="preserve">13 Grafikoa  Euskadira egindako bidaien banaketa motaren arabera eta inguruko autonomia-erkidegoetara egindako bidaiekiko alderaketa. 2015. (%). </t>
  </si>
  <si>
    <t xml:space="preserve">Gráfico 13  Distribución de los viajes recibidos en Euskadi según tipo y comparación con los recibidos en las CC.AA. del entorno próximo. 2015. (%). </t>
  </si>
  <si>
    <t>Aisialdia eta oporrak / ocio y vacaciones</t>
  </si>
  <si>
    <t>Beste arrazoiak / Otros motivos</t>
  </si>
  <si>
    <t>Lanekoak / Profesionales</t>
  </si>
  <si>
    <t>Familia eta lagunei bisita / Visita a amistades, familiares</t>
  </si>
  <si>
    <t>Galizia  /  Galicia</t>
  </si>
  <si>
    <t>Nafarroa  /  Navarra</t>
  </si>
  <si>
    <t>Asturias  /  Asturias</t>
  </si>
  <si>
    <t>Kantabria  /  Cantabria</t>
  </si>
  <si>
    <t>*-</t>
  </si>
  <si>
    <r>
      <t>Banaketa jatorrizko autonomia erkidegoaren arabera (%)</t>
    </r>
    <r>
      <rPr>
        <b/>
        <sz val="7.5"/>
        <color theme="1"/>
        <rFont val="Arial"/>
        <family val="2"/>
      </rPr>
      <t xml:space="preserve"> | </t>
    </r>
    <r>
      <rPr>
        <b/>
        <sz val="7.5"/>
        <color rgb="FF67594F"/>
        <rFont val="Arial"/>
        <family val="2"/>
      </rPr>
      <t>Distribución según CC. AA. de procedencia (%):</t>
    </r>
  </si>
  <si>
    <t>Distribución según duración de la estancia (%):</t>
  </si>
  <si>
    <r>
      <t>Iraupen laburra</t>
    </r>
    <r>
      <rPr>
        <sz val="7.5"/>
        <color theme="1"/>
        <rFont val="Arial"/>
        <family val="2"/>
      </rPr>
      <t xml:space="preserve"> 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Corta duración (1 a 3 días)</t>
    </r>
  </si>
  <si>
    <r>
      <t>Iraupen luzea</t>
    </r>
    <r>
      <rPr>
        <sz val="7.5"/>
        <color theme="1"/>
        <rFont val="Arial"/>
        <family val="2"/>
      </rPr>
      <t xml:space="preserve"> 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Larga duración (Más de 4 días)</t>
    </r>
  </si>
  <si>
    <r>
      <t xml:space="preserve">Iraupen luzeko bidaien banaketa iraupenaren arabera (%) </t>
    </r>
    <r>
      <rPr>
        <i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Distribución de viajes “largos” según duración (%):</t>
    </r>
  </si>
  <si>
    <r>
      <t xml:space="preserve">8-15 egun bitartean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8 a 15 días</t>
    </r>
  </si>
  <si>
    <r>
      <t xml:space="preserve">15 egun baino gehiago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Más de 15 días</t>
    </r>
  </si>
  <si>
    <r>
      <t xml:space="preserve">Batez besteko egonaldia </t>
    </r>
    <r>
      <rPr>
        <sz val="7.5"/>
        <color theme="1"/>
        <rFont val="Arial"/>
        <family val="2"/>
      </rPr>
      <t>|</t>
    </r>
    <r>
      <rPr>
        <b/>
        <sz val="7.5"/>
        <color rgb="FFA30132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Estancia media</t>
    </r>
    <r>
      <rPr>
        <b/>
        <sz val="7.5"/>
        <color rgb="FFA30132"/>
        <rFont val="Arial"/>
        <family val="2"/>
      </rPr>
      <t xml:space="preserve"> </t>
    </r>
  </si>
  <si>
    <t>15 egun baino gehiago / Más de 15 días</t>
  </si>
  <si>
    <t>8-15 egun bitartean  /  Más de 8 días</t>
  </si>
  <si>
    <t>4-7 egun bitartean / 4 a 7 días</t>
  </si>
  <si>
    <t>1-3 egun bitartean / 1 a 3 días</t>
  </si>
  <si>
    <r>
      <t xml:space="preserve">Banaketa antolamendu‑moduaren arabera (%:) </t>
    </r>
    <r>
      <rPr>
        <b/>
        <sz val="7.5"/>
        <color theme="1"/>
        <rFont val="Arial"/>
        <family val="2"/>
      </rPr>
      <t>|</t>
    </r>
  </si>
  <si>
    <t>Distribución según forma de organización (%:)</t>
  </si>
  <si>
    <r>
      <t xml:space="preserve">Erreserbarekin </t>
    </r>
    <r>
      <rPr>
        <sz val="7.5"/>
        <color rgb="FF0D0D0D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Con reserva</t>
    </r>
  </si>
  <si>
    <r>
      <t xml:space="preserve">Erreserbarik gabe </t>
    </r>
    <r>
      <rPr>
        <sz val="7.5"/>
        <color rgb="FF0D0D0D"/>
        <rFont val="Arial"/>
        <family val="2"/>
      </rPr>
      <t xml:space="preserve">| </t>
    </r>
    <r>
      <rPr>
        <sz val="7.5"/>
        <color rgb="FF67594F"/>
        <rFont val="Arial"/>
        <family val="2"/>
      </rPr>
      <t>Sin reserva</t>
    </r>
  </si>
  <si>
    <r>
      <t xml:space="preserve">Ed/Ede </t>
    </r>
    <r>
      <rPr>
        <sz val="7.5"/>
        <color rgb="FF0D0D0D"/>
        <rFont val="Arial"/>
        <family val="2"/>
      </rPr>
      <t xml:space="preserve">| </t>
    </r>
    <r>
      <rPr>
        <sz val="7.5"/>
        <color rgb="FF67594F"/>
        <rFont val="Arial"/>
        <family val="2"/>
      </rPr>
      <t>Ns/Nc</t>
    </r>
  </si>
  <si>
    <r>
      <t xml:space="preserve">Leialtasuna (eskuragarri dauden erantzunen gaineko %) </t>
    </r>
    <r>
      <rPr>
        <b/>
        <sz val="7.5"/>
        <color theme="1"/>
        <rFont val="Arial"/>
        <family val="2"/>
      </rPr>
      <t>|</t>
    </r>
  </si>
  <si>
    <t xml:space="preserve">Fidelidad (% sobre respuestas disponibles) </t>
  </si>
  <si>
    <r>
      <t xml:space="preserve">Errepikapeneko bidaia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Viaje de repetición</t>
    </r>
    <r>
      <rPr>
        <sz val="7.5"/>
        <color theme="1"/>
        <rFont val="Verdana"/>
        <family val="2"/>
      </rPr>
      <t xml:space="preserve"> </t>
    </r>
  </si>
  <si>
    <r>
      <t xml:space="preserve">Lehenengo bisita | </t>
    </r>
    <r>
      <rPr>
        <sz val="7.5"/>
        <color rgb="FF67594F"/>
        <rFont val="Arial"/>
        <family val="2"/>
      </rPr>
      <t>Primera visita</t>
    </r>
    <r>
      <rPr>
        <sz val="7.5"/>
        <color rgb="FFA30132"/>
        <rFont val="Arial"/>
        <family val="2"/>
      </rPr>
      <t xml:space="preserve"> </t>
    </r>
  </si>
  <si>
    <r>
      <t xml:space="preserve">Ed/ee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Ns/nc</t>
    </r>
  </si>
  <si>
    <t>Trena / Tren</t>
  </si>
  <si>
    <t>Norberaren berebila / Vehículo propio</t>
  </si>
  <si>
    <r>
      <t xml:space="preserve">Banaketa aukeratutako ostatu-motaren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</si>
  <si>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>Kanpina/karabana</t>
    </r>
    <r>
      <rPr>
        <sz val="7.5"/>
        <color theme="1"/>
        <rFont val="Verdana"/>
        <family val="2"/>
      </rPr>
      <t xml:space="preserve">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Camping/caravana</t>
    </r>
  </si>
  <si>
    <r>
      <t xml:space="preserve">Gainerako merkatua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Resto de mercado</t>
    </r>
  </si>
  <si>
    <r>
      <t xml:space="preserve">Alokatutako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 xml:space="preserve">Alojamientos en alquiler </t>
    </r>
  </si>
  <si>
    <r>
      <t xml:space="preserve">    Landa-etxea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Casa rural</t>
    </r>
    <r>
      <rPr>
        <sz val="7.5"/>
        <color theme="1"/>
        <rFont val="Arial"/>
        <family val="2"/>
      </rPr>
      <t xml:space="preserve"> </t>
    </r>
  </si>
  <si>
    <r>
      <t xml:space="preserve">Merkatuz-kanpoko gainontzekoak | </t>
    </r>
    <r>
      <rPr>
        <sz val="7.5"/>
        <color rgb="FF67594F"/>
        <rFont val="Arial"/>
        <family val="2"/>
      </rPr>
      <t>Resto de no mercado**</t>
    </r>
  </si>
  <si>
    <t>Gainerako merkatua / Resto de mercado</t>
  </si>
  <si>
    <t>Cuadro 16 Características sociodemográficas de visitantes a Euskadi. 2015. (%).</t>
  </si>
  <si>
    <r>
      <t xml:space="preserve">Guztira </t>
    </r>
    <r>
      <rPr>
        <b/>
        <sz val="7.5"/>
        <color rgb="FF000000"/>
        <rFont val="Verdana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</t>
    </r>
  </si>
  <si>
    <t>EAEn jasotako bidaiak jatorriaren arabera</t>
  </si>
  <si>
    <t>Viajes recibidos en Euskadi de residentes en</t>
  </si>
  <si>
    <t>Beste erkidegoak</t>
  </si>
  <si>
    <t>Resto de CC.AA</t>
  </si>
  <si>
    <r>
      <t xml:space="preserve">Adina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Edad</t>
    </r>
  </si>
  <si>
    <r>
      <t xml:space="preserve">15-29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15-29 años</t>
    </r>
  </si>
  <si>
    <r>
      <t xml:space="preserve">30-44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30-44 años</t>
    </r>
  </si>
  <si>
    <r>
      <t xml:space="preserve">45-64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45-64 años</t>
    </r>
    <r>
      <rPr>
        <sz val="7.5"/>
        <color rgb="FFA30132"/>
        <rFont val="Arial"/>
        <family val="2"/>
      </rPr>
      <t xml:space="preserve"> </t>
    </r>
  </si>
  <si>
    <r>
      <t xml:space="preserve">65 urte eta gehiago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65 y más años</t>
    </r>
    <r>
      <rPr>
        <sz val="7.5"/>
        <color rgb="FFA30132"/>
        <rFont val="Arial"/>
        <family val="2"/>
      </rPr>
      <t xml:space="preserve"> </t>
    </r>
  </si>
  <si>
    <r>
      <t xml:space="preserve">Sexua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Sexo</t>
    </r>
  </si>
  <si>
    <r>
      <t xml:space="preserve">Emakumeak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Mujeres</t>
    </r>
  </si>
  <si>
    <r>
      <t xml:space="preserve">Gizonak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Hombres</t>
    </r>
  </si>
  <si>
    <r>
      <t>Ikus bidaiarien adinari buruzko ohar metodologikoa</t>
    </r>
    <r>
      <rPr>
        <sz val="7"/>
        <color rgb="FF67594F"/>
        <rFont val="Arial"/>
        <family val="2"/>
      </rPr>
      <t>. Ver nota metodológica sobre edad de visitantes.</t>
    </r>
  </si>
  <si>
    <t>Euskal A.E. / C.A. Euskadi</t>
  </si>
  <si>
    <t>Beste Erkidegoak / Resto CC.AA.</t>
  </si>
  <si>
    <t>Beste erkidego batean/En otra CC.AA.</t>
  </si>
  <si>
    <t>19 Grafikoa EAE bisitatzen duten bidaiarien banaketa jatorrizko autonomia-erkidego eta sexuaren arabera. 2015. (%)</t>
  </si>
  <si>
    <t>Gráfico 19 Distribución de viajes a Euskadi según procedencia y sexo de la persona. 2015. (%).</t>
  </si>
  <si>
    <t>Emakumeak / Mujeres</t>
  </si>
  <si>
    <t>Gizonak / Hombres</t>
  </si>
  <si>
    <t>Asteburuko bidaiak</t>
  </si>
  <si>
    <t xml:space="preserve">Viajes fin de semana </t>
  </si>
  <si>
    <t>Viaje fin de semana</t>
  </si>
  <si>
    <t>Euskal A.E. / C.A. De Euskadi</t>
  </si>
  <si>
    <t>Besteak / Otras</t>
  </si>
  <si>
    <t>Senideen edo lagunen etxean ostatua /</t>
  </si>
  <si>
    <t>Alojamiento en vivienda de familiares o amistades</t>
  </si>
  <si>
    <t>Castilla y León / Gaztela-Leon</t>
  </si>
  <si>
    <t>Familia / lagunak bisitatzea</t>
  </si>
  <si>
    <t>Visita a familiares y amistades (%)</t>
  </si>
  <si>
    <t>Familia/lagunak bisit./visita familiares, amigos</t>
  </si>
  <si>
    <t>Euskal A.E. / C.A. de Euskadi</t>
  </si>
  <si>
    <t>Madrid / Madril</t>
  </si>
  <si>
    <t xml:space="preserve">Aisialdia/oporrak </t>
  </si>
  <si>
    <t>Ocio, recreo, vacaciones (%)</t>
  </si>
  <si>
    <t xml:space="preserve">Aisialdea / oporrak / </t>
  </si>
  <si>
    <t>Cantabria / Kantabria</t>
  </si>
  <si>
    <t>Cataluña / Katalunia</t>
  </si>
  <si>
    <r>
      <t xml:space="preserve">Kontzeptuen banaketa (%)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conceptos de gasto</t>
    </r>
    <r>
      <rPr>
        <b/>
        <i/>
        <sz val="7.5"/>
        <color rgb="FF67594F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(%):</t>
    </r>
  </si>
  <si>
    <r>
      <t>Paketeak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Paquetes</t>
    </r>
  </si>
  <si>
    <r>
      <t xml:space="preserve">Egotzi gabekoak | </t>
    </r>
    <r>
      <rPr>
        <sz val="7.5"/>
        <color rgb="FF67594F"/>
        <rFont val="Arial"/>
        <family val="2"/>
      </rPr>
      <t>No atribuídos</t>
    </r>
  </si>
  <si>
    <r>
      <t>Aisialdi jarduerak| A</t>
    </r>
    <r>
      <rPr>
        <sz val="7.5"/>
        <color rgb="FF67594F"/>
        <rFont val="Arial"/>
        <family val="2"/>
      </rPr>
      <t>ctividades de ocio</t>
    </r>
  </si>
  <si>
    <r>
      <t xml:space="preserve">Ondasun iraunkorrak| </t>
    </r>
    <r>
      <rPr>
        <sz val="7.5"/>
        <color rgb="FF67594F"/>
        <rFont val="Arial"/>
        <family val="2"/>
      </rPr>
      <t>Bienes duraderos</t>
    </r>
  </si>
  <si>
    <r>
      <t xml:space="preserve">Bestelakoak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</si>
  <si>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>Batez besteko gastua pertsonako (€)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por persona (€)</t>
    </r>
  </si>
  <si>
    <r>
      <t xml:space="preserve">Eguneko batez besteko gastua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diario (€)</t>
    </r>
  </si>
  <si>
    <r>
      <t xml:space="preserve">Ikus gastuen helburuei buruzko ohar metodologikoa. </t>
    </r>
    <r>
      <rPr>
        <sz val="7"/>
        <color rgb="FF67594F"/>
        <rFont val="Arial"/>
        <family val="2"/>
      </rPr>
      <t>Ver nota metodológica sobre destinos del gasto.</t>
    </r>
  </si>
  <si>
    <t>Katalunia | Cataluña</t>
  </si>
  <si>
    <t>Kantabria | Cantabria</t>
  </si>
  <si>
    <t>Gaztela eta Leon | Castilla y León</t>
  </si>
  <si>
    <t>Errioxa | La Rioja</t>
  </si>
  <si>
    <t>Aragoi | Aragón</t>
  </si>
  <si>
    <t>Nafarroa | Navarra</t>
  </si>
  <si>
    <t>Madril | Madrid</t>
  </si>
  <si>
    <t>Guztira | Total</t>
  </si>
  <si>
    <t>Bidaiak/Viajes</t>
  </si>
  <si>
    <t>Euskadi igorlea / Euskadi emisor</t>
  </si>
  <si>
    <t>Euskadi helmuga / Euskadi destino</t>
  </si>
  <si>
    <t>Bidaiak guztira/</t>
  </si>
  <si>
    <t xml:space="preserve">Total viajes (%) </t>
  </si>
  <si>
    <t xml:space="preserve">Bidaiak arrazoi nagusien arabera/ </t>
  </si>
  <si>
    <t>Viajes según principales motivos (%)</t>
  </si>
  <si>
    <t>Lana / negozioak - Trabajo / negocios</t>
  </si>
  <si>
    <t>Aisialdia / oporrak - Ocio / vacaciones</t>
  </si>
  <si>
    <t>Familia / lagunei bisitatzea / Visita familia /amistades</t>
  </si>
  <si>
    <t xml:space="preserve">Batez-besteko egonaldia (egunak) / </t>
  </si>
  <si>
    <t>Estancia media (días)</t>
  </si>
  <si>
    <t>Batez besteko egonaldia / Estancia media</t>
  </si>
  <si>
    <t>Ostatu-mota (%) /</t>
  </si>
  <si>
    <r>
      <t>Tipo de alojamiento (%)</t>
    </r>
    <r>
      <rPr>
        <b/>
        <sz val="9"/>
        <color rgb="FFA30132"/>
        <rFont val="Arial"/>
        <family val="2"/>
      </rPr>
      <t xml:space="preserve"> </t>
    </r>
  </si>
  <si>
    <t>Familia edo lagunen etx. / Vivienda de familiares o amistades</t>
  </si>
  <si>
    <t>Etx.propioa/Viv. Propia</t>
  </si>
  <si>
    <t>Hotelak eta antzek. / Hoteles y similares</t>
  </si>
  <si>
    <t>Batez besteko gastua pertsonako (€) / Gasto medio por viajero (€)</t>
  </si>
  <si>
    <t>Batez besteko gastua eguneko (€) / Gasto medio por día (€)</t>
  </si>
  <si>
    <t>Cuadro 1 Distribución de los viajes de residentes en el Estado según CC.AA. de residencia. 2016. (%).</t>
  </si>
  <si>
    <t>Cuadro 2 Distribución de los viajes realizados según tipo de viaje. 2015-2016. (%).Origen, Euskadi y Estado.</t>
  </si>
  <si>
    <t>1 Grafikoa Egindako bidaien banaketa adinaren eta sexuaren arabera. 2016. (%). Jatorria, Euskadi eta Estatua.</t>
  </si>
  <si>
    <t>Gráfico 1 Distribución de los viajes realizados por edad y sexo. 2016. (%). Origen, Euskadi y Estado.</t>
  </si>
  <si>
    <t>1 Taula  Estatuko biztanleen bidaien banaketa, bidaiaria bizi den autonomia‑erkidegoaren arabera. 2016. (%).</t>
  </si>
  <si>
    <t>2 Taula Egindako bidaien banaketa bidaia motaren arabera. 2015-2016. (%). Jatorriak, Euskadi eta Estatua.</t>
  </si>
  <si>
    <t>3 Taula Egindako bidaien banaketa aukeratutako autonomia erkidegoaren arabera. 2015-2016. (%). Jatorriak, Euskadi eta Estatua.</t>
  </si>
  <si>
    <t>Cuadro 3 Distribución de los viajes realizados según CC.AA. de destino. 2015-2016. (%). Origen, Euskadi y Estado.</t>
  </si>
  <si>
    <t>Cuadro 4  Distribución de los viajes realizados según duración de la estancia y forma de organización. 2015-2016. (%). Origen, Euskadi y Estado.</t>
  </si>
  <si>
    <t>4 Taula  Egindako bidaien banaketa egonaldiaren iraupenaren eta antolamendu motaren arabera. 2015-2016. (%). Jatorriak, Euskadi eta Estatua.</t>
  </si>
  <si>
    <t>5 Taula  Egindako bidaien banaketa bidaiatzeko arrazoiaren arabera. 2015-2016. (%). Jatorriak, Euskadi eta Estatua.</t>
  </si>
  <si>
    <t>Cuadro 5  Distribución de los viajes realizados según motivo de desplazamiento. 2015-2016. (%). Origen, Euskadi y Estado.</t>
  </si>
  <si>
    <t>1 Mapa Autonomi Erkidegoen garrantzia jatorri bezala, egindako bidaien arabera. 2016. (%).</t>
  </si>
  <si>
    <t>Mapa 1 Importancia de cada Comunidad como origen, según viajes realizados. 2016. (%).</t>
  </si>
  <si>
    <t>2 Grafikoa Bidaien banaketa bidaia-motaren arabera. 2016. (%). Jatorriak, Euskadi eta Estatua.</t>
  </si>
  <si>
    <t>Gráfico 2 Distribución de los viajes realizados según tipo. 2016. (%). Origen, Euskadi y Estado.</t>
  </si>
  <si>
    <t>3 Grafikoa Egindako bidaien banaketa norakoaren arabera. 2016. (%). Jatorriak, Euskadi eta Estatua.</t>
  </si>
  <si>
    <t>Gráfico 3 Distribución de los viajes realizados según destino. 2016. (%). Origen, Euskadi y Estado.</t>
  </si>
  <si>
    <t>2 Mapa  Euskotarrek egindako bidaien helmuga-erkidegoen garrantzia. 2016.</t>
  </si>
  <si>
    <t>Mapa 2  Importancia de las CC.AA. de destino de los viajes realizados por residentes en Euskadi. 2016.</t>
  </si>
  <si>
    <t>4 Grafikoa  Egindako bidaien banaketa iraupenaren arabera. 2016. (%).Jatorriak, Euskadi eta Estatua.</t>
  </si>
  <si>
    <t>Gráfico 4  Distribución de los viajes realizados según duración. 2016. (%). Origen, Euskadi y Estado.</t>
  </si>
  <si>
    <t>5 Grafikoa  Egindako bidaien banaketa arrazoien arabera. 2016. (%). Jatorriak, Euskadi eta Estatua.</t>
  </si>
  <si>
    <t>Gráfico 5  Distribución de los viajes realizados según motivos. 2016. (%). Origen, Euskadi y Estado.</t>
  </si>
  <si>
    <t>8 Grafikoa Egindako bidaien banaketa garraiobidearen arabera. 2016. (%). Jatorriak, Euskadi eta Estatua.</t>
  </si>
  <si>
    <t>Gráfico 8 Distribución de los viajes realizados según medio de desplazamiento. 2016. (%). Origen, Euskadi y Estado.</t>
  </si>
  <si>
    <t>7 Taula Egindako bidaien banaketa garraiobidearen arabera. 2015-2016. (%).Jatorriak, Euskadi eta Estatua.</t>
  </si>
  <si>
    <t>Cuadro 7 Distribución de los viajes realizados según medio de desplazamiento. 2015-2016. (%). Origen, Euskadi y Estado.</t>
  </si>
  <si>
    <t>8 Taula Bidaien banaketa aukeratutako ostatu motaren arabera. 2015-2016. (%).Jatorriak, Euskadi eta Estatua.</t>
  </si>
  <si>
    <t>Cuadro 9 Alojamiento utilizado en los viajes de ocio y vacaciones. 2016, (%). Origen, Euskadi y Estado.</t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</si>
  <si>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INE. 2016. </t>
    </r>
  </si>
  <si>
    <t>9 Taula Aukeratutako ostatu mota aisialdiko eta oporretako bidaietan. 2016. (%). Jatorriak, Euskadi eta Estatua.</t>
  </si>
  <si>
    <t>10 Taula Bidaietan egindako gastua. Guztira eta kontzeptuka. 2015-2016 Jatorriak, Euskadi eta Estatua.</t>
  </si>
  <si>
    <t>Cuadro 10 Gasto realizado en viajes. Total y por conceptos. 2015-2016. Origen,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</si>
  <si>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Residentes. IET, 2015. INE 2016,</t>
    </r>
  </si>
  <si>
    <t>11 Taula Euskadira egindako bidaien banaketa bidaia motaren arabera. 2015-2016. (%). Norakoa, Euskadi eta Estatua.</t>
  </si>
  <si>
    <t>Cuadro 11 Distribución de los viajes recibidos según tipo de viaje. 2015-2016. (%). Destino, Euskadi y Estado.</t>
  </si>
  <si>
    <r>
      <t xml:space="preserve">* </t>
    </r>
    <r>
      <rPr>
        <sz val="7"/>
        <color rgb="FFA30132"/>
        <rFont val="Arial"/>
        <family val="2"/>
      </rPr>
      <t xml:space="preserve">Lagin ez esanguratsua </t>
    </r>
    <r>
      <rPr>
        <sz val="7"/>
        <color rgb="FF67594F"/>
        <rFont val="Arial"/>
        <family val="2"/>
      </rPr>
      <t xml:space="preserve">| muestra no significativa  </t>
    </r>
    <r>
      <rPr>
        <sz val="7"/>
        <color rgb="FFA6A6A6"/>
        <rFont val="Arial"/>
        <family val="2"/>
      </rPr>
      <t>**</t>
    </r>
    <r>
      <rPr>
        <sz val="7"/>
        <color rgb="FFA30132"/>
        <rFont val="Arial"/>
        <family val="2"/>
      </rPr>
      <t xml:space="preserve"> Bidaia errepikariak: ikasleek eta/edo langileek egiten dituztenak. Astelehenetik ostiralera bidaiatzen dutenean bizi diren udalerritik kanpora. |</t>
    </r>
    <r>
      <rPr>
        <sz val="7"/>
        <color rgb="FF67594F"/>
        <rFont val="Arial"/>
        <family val="2"/>
      </rPr>
      <t xml:space="preserve"> Viajes recurrentes: estudiantes y/o trabajadores que viajan de lunes a viernes a un municipio distinto al de residencia. ***</t>
    </r>
    <r>
      <rPr>
        <sz val="7"/>
        <color rgb="FFA30132"/>
        <rFont val="Arial"/>
        <family val="2"/>
      </rPr>
      <t>Bestelakoak</t>
    </r>
    <r>
      <rPr>
        <sz val="7"/>
        <color rgb="FF67594F"/>
        <rFont val="Arial"/>
        <family val="2"/>
      </rPr>
      <t xml:space="preserve">: </t>
    </r>
    <r>
      <rPr>
        <sz val="7"/>
        <color rgb="FFA30132"/>
        <rFont val="Arial"/>
        <family val="2"/>
      </rPr>
      <t>Osasuna, lan-sariak eta beste arrazoiak</t>
    </r>
    <r>
      <rPr>
        <sz val="7"/>
        <color rgb="FF67594F"/>
        <rFont val="Arial"/>
        <family val="2"/>
      </rPr>
      <t xml:space="preserve">. Otros: Salud, incentivos de empresa y otros motivos.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 IET, 2015. INE, 2016.</t>
    </r>
  </si>
  <si>
    <t>13 Taula Bidaien banaketa egonaldiaren iraupenaren arabera. 2015-2016. (%). Norakoa, Euskadi eta Estatua.</t>
  </si>
  <si>
    <t>Cuadro 13 Distribución de los viajes según duración de la estancia. 2015-2016. (%). Destino, Euskadi y Estado.</t>
  </si>
  <si>
    <t>15 Taula Egindako bidaien banaketa ostatu motaren arabera. 2015-2016. (%). Norakoa, Euskadi eta Estatua.</t>
  </si>
  <si>
    <t>Cuadro 15 Distribución de los viajes realizados según tipo de alojamiento. 2015-2016. (%). Destino, Euskadi y Estado.</t>
  </si>
  <si>
    <t>16 Taula Euskadirako bidaiarien ezaugarri soziodemografikoak. 2016. (%).</t>
  </si>
  <si>
    <t>Cuadro 16 Características sociodemográficas de visitantes a Euskadi. 2016. (%).</t>
  </si>
  <si>
    <t>17 Taula Bidaietan egindako gastua. Guztira eta kontzeptuka. 2015-2016. Norakoa, Euskadi eta Estatua.</t>
  </si>
  <si>
    <t>Cuadro 17 Gasto realizado en viajes.Total y por conceptos. 2015-2016. Destino,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</si>
  <si>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 2016.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</si>
  <si>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IET. 2015-2016. </t>
    </r>
  </si>
  <si>
    <r>
      <t xml:space="preserve">Iturria / </t>
    </r>
    <r>
      <rPr>
        <sz val="7"/>
        <color rgb="FF67594F"/>
        <rFont val="Arial"/>
        <family val="2"/>
      </rPr>
      <t>Fuente</t>
    </r>
    <r>
      <rPr>
        <sz val="7"/>
        <color rgb="FFA30132"/>
        <rFont val="Arial"/>
        <family val="2"/>
      </rPr>
      <t xml:space="preserve">:  </t>
    </r>
    <r>
      <rPr>
        <sz val="7"/>
        <color rgb="FF67594F"/>
        <rFont val="Arial"/>
        <family val="2"/>
      </rPr>
      <t>Encuesta de Turismo de Residentes. INE, 2016.</t>
    </r>
    <r>
      <rPr>
        <sz val="7"/>
        <color rgb="FFA30132"/>
        <rFont val="Arial"/>
        <family val="2"/>
      </rPr>
      <t xml:space="preserve"> 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</si>
  <si>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IET. 2016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</si>
  <si>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INE. 2016</t>
    </r>
  </si>
  <si>
    <r>
      <t xml:space="preserve">Iturria </t>
    </r>
    <r>
      <rPr>
        <sz val="7"/>
        <color rgb="FF67594F"/>
        <rFont val="Arial"/>
        <family val="2"/>
      </rPr>
      <t>/ Fuente:Encuesta de Turismo de Residentes,  IET. 2016</t>
    </r>
  </si>
  <si>
    <t>11 Grafikoa Batez besteko gastua pertsonako eta eguneko. 2015-2016. (%). Jatorriak, Euskadi eta Estatua.</t>
  </si>
  <si>
    <t>12 Grafikoa Bidaien banaketa bidaia-mota edo garaiaren arabera. 2016. (%). Helmuga, Euskadi eta Estatua.</t>
  </si>
  <si>
    <t>Gráfico 12 Distribución de los viajes recibidos según tipo o período. 2016. (%). Destino,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</si>
  <si>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2016</t>
    </r>
  </si>
  <si>
    <t>14 Grafikoa Euskadira egindako bidaien banaketa iraupenaren arabera. 2016. (%). Norakoa, Euskadi eta Estatua.</t>
  </si>
  <si>
    <t>Gráfico 14 Distribución de los viajes recibidos según duración. 2016. (%). Destino, Euskadi y Estado.</t>
  </si>
  <si>
    <t>15 Grafikoa Euskadira egindako bidaien banaketa arrazoiaren arabera. 2016. (%). Norakoa, Euskadi eta Estatua.</t>
  </si>
  <si>
    <t>Gráfico 15 Distribución de los viajes recibidos según motivo. 2016. (%). Destino, Euskadi y Estado.</t>
  </si>
  <si>
    <t>Gráfico 17 Distribución de los viajes recibidos según alojamiento utilizado. 2016. (%). Destino, Euskadi y Estado.</t>
  </si>
  <si>
    <t>18 Grafikoa 25-44 urte arteko Euskadirako bidaiarien garrantzia jatorriaren arabera. 2016. (%).</t>
  </si>
  <si>
    <t>Gráfico 18 Peso de la franja de 30 a 45 años en viajes a Euskadi según su procedencia. 2016.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</si>
  <si>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2016.</t>
    </r>
  </si>
  <si>
    <t>20 Grafikoa Senide eta lagunen etxean hartutako ostatuaren garrantzia, eta asteburuko bidaiena, jatorrizko autonomia-erkidegoaren arabera, Euskadirako bidaietan. 2016. (%).</t>
  </si>
  <si>
    <t>Gráfico 20 Importancia de los viajes de fin de semana y del alojamiento en vivienda de familiares y amistades según CC.AA. de procedencia de los viajes a Euskadi 2016. (%).</t>
  </si>
  <si>
    <t>21 Grafikoa Euskadira bidaiatzeko arrazoi nagusien garrantzia jatorrizko autonomia-erkidegoaren arabera. 2016. (%).</t>
  </si>
  <si>
    <t>Gráfico 21 Importancia de los dos principales motivos de desplazamiento según CC.AA. de procedencia. 2016. (%).</t>
  </si>
  <si>
    <t>22 Grafikoa Eguneko batez besteko gastua jatorrizko autonomia-erkidegoen arabera. 2015-2016. (%). Norakoa, Euskadi eta Estatua.</t>
  </si>
  <si>
    <t>Gráfico 22 Gasto medio diario por CC.AA. de procedencia. 2015-2016. (%). Destino, Euskadi y Estado.</t>
  </si>
  <si>
    <t>23 Grafikoa Euskadi igorlea-Euskadi hartzailea alderaketa Estatuaren baitan. (%). Bidaiak eta arrazoi nagusiak. 2016</t>
  </si>
  <si>
    <t>Gráfico 23 Comparación Euskadi emisor-Euskadi destino en el Estado. (%). Viajes y principales motivos. 2016</t>
  </si>
  <si>
    <r>
      <t xml:space="preserve">Iturria </t>
    </r>
    <r>
      <rPr>
        <sz val="7"/>
        <color rgb="FF67594F"/>
        <rFont val="Arial"/>
        <family val="2"/>
      </rPr>
      <t>/ Fuente: Encuesta de Turismo de Residentes,  INE, 2016.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</si>
  <si>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 INE, 2016.</t>
    </r>
  </si>
  <si>
    <t>24 Grafikoa Euskadi igorlea-Euskadi hartzailea alderaketa batez besteko egonaldiaren eta ostatu motaren arabera. 2016. (%).</t>
  </si>
  <si>
    <t>Gráfico 24 Comparación Euskadi emisor - Euskadi destino según estancia media y tipo de alojamiento. 2016. (%).</t>
  </si>
  <si>
    <t>25 Grafikoa Euskadi igorlea-Euskadi hartzailea alderaketa: batez besteko gastua pertsonako eta batez besteko gastua eguneko. 2016. (%).</t>
  </si>
  <si>
    <t>Gráfico 25 Comparación Euskadi emisor-Euskadi destino: gasto medio por persona y gasto medio diario. 2016.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</si>
  <si>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 INE. 2016</t>
    </r>
  </si>
  <si>
    <r>
      <t xml:space="preserve">Iturria </t>
    </r>
    <r>
      <rPr>
        <sz val="7"/>
        <color theme="1"/>
        <rFont val="Arial"/>
        <family val="2"/>
      </rPr>
      <t>/ Fuente: Encuesta de Turismo de Residentes, INE. 2016</t>
    </r>
  </si>
  <si>
    <t>4 Mapa  Euskadira iristen diren bidaiarien jatorrizko autonomia-erkidegoa. 2016.</t>
  </si>
  <si>
    <t>Mapa 4  CC.AA. de procedencia de turistas que llegan a Euskadi. 2016.</t>
  </si>
  <si>
    <r>
      <t>Iturria</t>
    </r>
    <r>
      <rPr>
        <sz val="7"/>
        <color rgb="FF67594F"/>
        <rFont val="Arial"/>
        <family val="2"/>
      </rPr>
      <t xml:space="preserve"> / Fuente: Encuesta de Turismo de Residentes, INE. 2016</t>
    </r>
  </si>
  <si>
    <r>
      <t xml:space="preserve">*  </t>
    </r>
    <r>
      <rPr>
        <sz val="7"/>
        <color rgb="FFA30132"/>
        <rFont val="Arial"/>
        <family val="2"/>
      </rPr>
      <t>Lagin ez esanguratsua</t>
    </r>
    <r>
      <rPr>
        <sz val="7"/>
        <color rgb="FFC00000"/>
        <rFont val="Arial"/>
        <family val="2"/>
      </rPr>
      <t xml:space="preserve"> </t>
    </r>
    <r>
      <rPr>
        <b/>
        <sz val="7"/>
        <color rgb="FF67594F"/>
        <rFont val="Arial"/>
        <family val="2"/>
      </rPr>
      <t>|</t>
    </r>
    <r>
      <rPr>
        <sz val="7"/>
        <color rgb="FF67594F"/>
        <rFont val="Arial"/>
        <family val="2"/>
      </rPr>
      <t xml:space="preserve"> Muestra no significativa        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IET 2016, INE 2016.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</si>
  <si>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IET, 2016. INE. 2016. 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</si>
  <si>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IET, 2015. INE, 2016.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</si>
  <si>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IET, 2015. INE, 2016.</t>
    </r>
  </si>
  <si>
    <t>Cuadro 8 Distribución de los viajes realizados según el tipo de alojamiento utilizado. 2015-2016. (%). Origen,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</si>
  <si>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 IET 2015, INE 2016.</t>
    </r>
  </si>
  <si>
    <t>9 Grafikoa Egindako bidaien banaketa aukeratutako ostatuaren arabera. 2016. (%). Jatorriak, Euskadi eta Estatua.</t>
  </si>
  <si>
    <t>Gráfico 9 Distribución de los viajes realizados según alojamiento. 2016. (%). Origen, Euskadi y Estado.</t>
  </si>
  <si>
    <t>Gráfico 11 Gasto medio por persona y gasto medio diario. 2015-2016. (%). Origen, Euskadi y Estado.</t>
  </si>
  <si>
    <r>
      <t xml:space="preserve">Iturria </t>
    </r>
    <r>
      <rPr>
        <sz val="7"/>
        <color rgb="FF67594F"/>
        <rFont val="Arial"/>
        <family val="2"/>
      </rPr>
      <t>/ Fuente:Encuesta de Turismo de Residentes, INE. 2016</t>
    </r>
  </si>
  <si>
    <t>3 Mapa Autonomia Erkidegoen garrantzia turismo-norako gisa. (%). 2016.</t>
  </si>
  <si>
    <t>Mapa 3 Importancia de las CC.AA. como destino turístico. (%). 2016.</t>
  </si>
  <si>
    <t>12 Taula  Euskadira egindako bidaien banaketa pertsonaren jatorrizko autonomia erkidegoaren arabera. 2015-2016. (%). Norakoa, Euskadi eta Estatua.</t>
  </si>
  <si>
    <t>Cuadro 12  Distribución de los viajes recibidos según CC.AA. de procedencia de la persona. 2015-2016. (%). Destino, Euskadi y Estado.</t>
  </si>
  <si>
    <r>
      <t xml:space="preserve">* lagin ez esanguratsua </t>
    </r>
    <r>
      <rPr>
        <sz val="7"/>
        <color theme="1"/>
        <rFont val="Arial"/>
        <family val="2"/>
      </rPr>
      <t xml:space="preserve">| </t>
    </r>
    <r>
      <rPr>
        <sz val="7"/>
        <color rgb="FF67594F"/>
        <rFont val="Arial"/>
        <family val="2"/>
      </rPr>
      <t xml:space="preserve">muestra no significativa         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IET 2015, INE 2016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</si>
  <si>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 IET  2015, INE 2016</t>
    </r>
  </si>
  <si>
    <t>14 Taula Euskadira egindako bidaien banaketa antolamendu moduaren eta leialtasunaren arabera. 2015-2016. (%). Norakoa, Euskadi eta Estatua.</t>
  </si>
  <si>
    <t>Cuadro 14 Distribución de los viajes según forma de organización y fidelidad. 2015 - 2016. (%). Destino, Euskadi y Estado.</t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</si>
  <si>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 IET 2015, INE 2016. 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</si>
  <si>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INE, 2016</t>
    </r>
  </si>
  <si>
    <t>16 Grafikoa Euskadira egindako bidaien banaketa garraiobidearen arabera. 2016. (%). Norakoa, Euskadi eta Estatua.</t>
  </si>
  <si>
    <t>Gráfico 16 Distribución de los viajes recibidos según medio de desplazamiento 2016. (%). Destino, Euskadi y Estado.</t>
  </si>
  <si>
    <t>Ocio, recreo y vacaciones</t>
  </si>
  <si>
    <t>Negocios y otros motivos profesionales</t>
  </si>
  <si>
    <t>Visitas a familiares o amigos</t>
  </si>
  <si>
    <t>01 Andalucía</t>
  </si>
  <si>
    <t>02 Aragón</t>
  </si>
  <si>
    <t>03 Asturias, Principado de</t>
  </si>
  <si>
    <t>04 Balears, Illes</t>
  </si>
  <si>
    <t>05 Canarias</t>
  </si>
  <si>
    <t>06 Cantabria</t>
  </si>
  <si>
    <t>07 Castilla y León</t>
  </si>
  <si>
    <t>08 Castilla - La Mancha</t>
  </si>
  <si>
    <t>09 Cataluña</t>
  </si>
  <si>
    <t>10 Comunitat Valenciana</t>
  </si>
  <si>
    <t>11 Extremadura</t>
  </si>
  <si>
    <t>12 Galicia</t>
  </si>
  <si>
    <t>13 Madrid, Comunidad de</t>
  </si>
  <si>
    <t>14 Murcia, Región de</t>
  </si>
  <si>
    <t>15 Navarra, Comunidad Foral de</t>
  </si>
  <si>
    <t>16 País Vasco</t>
  </si>
  <si>
    <t>17 Rioja, La</t>
  </si>
  <si>
    <t>6 Taula  Bidaiatzeko arrazoia helmugako autonomia erkidego nagusien arabera. 2015. (%).Jatorria, Euskadi.</t>
  </si>
  <si>
    <t>Cuadro 6  Motivo de desplazamiento según principales CC.AA. de destino. 2015. (%). Origen Euskadi.</t>
  </si>
  <si>
    <t>Encuesta de turismo de residentes</t>
  </si>
  <si>
    <t>Resultados detallados anuales</t>
  </si>
  <si>
    <t/>
  </si>
  <si>
    <t>Viajes, pernoctaciones y duración media por principales características de los viajes</t>
  </si>
  <si>
    <t>Unidades: Viajes</t>
  </si>
  <si>
    <t xml:space="preserve"> </t>
  </si>
  <si>
    <t>Total alojamientos</t>
  </si>
  <si>
    <t>Total motivos</t>
  </si>
  <si>
    <t>Otros motivos</t>
  </si>
  <si>
    <t>Total transporte</t>
  </si>
  <si>
    <t>Total viajes</t>
  </si>
  <si>
    <t>Total noches</t>
  </si>
  <si>
    <t>2016</t>
  </si>
  <si>
    <t>2015</t>
  </si>
  <si>
    <t>Total destino</t>
  </si>
  <si>
    <t>Extranjero</t>
  </si>
  <si>
    <t>España</t>
  </si>
  <si>
    <t>18 Ceuta</t>
  </si>
  <si>
    <t>19 Melilla</t>
  </si>
  <si>
    <t>Notas:</t>
  </si>
  <si>
    <t>Esta tabla tiene datos no disponibles por falta de respaldo muestral</t>
  </si>
  <si>
    <t>Se recomienda modificar la forma de presentación de la tabla y mantener en columnas las variables de clasificación en las que se haya seleccionado únicamente la categoría Total</t>
  </si>
  <si>
    <t xml:space="preserve">Fuente: </t>
  </si>
  <si>
    <t>Instituto Nacional de Estadística</t>
  </si>
  <si>
    <t>Bidaiatzeko arrazoia | Motivo del viaje:</t>
  </si>
  <si>
    <t>Aisialdia/Oporrak  Ocio/ recreo/</t>
  </si>
  <si>
    <t>Familia/lagunak bisitatzea Visita familia / amistades</t>
  </si>
  <si>
    <t>Lana, negozioak Trabajo, negocios</t>
  </si>
  <si>
    <t>Bestelakoak Otros</t>
  </si>
  <si>
    <t>Egindako bidaiak | Viajes realizados</t>
  </si>
  <si>
    <t>Helmugako autonomia‑erkidegoa (%) | CC.AA. de destino (%):</t>
  </si>
  <si>
    <t>Valentziako Erkidegoa | C.Valenciana</t>
  </si>
  <si>
    <t>Andaluzia | Andalucía</t>
  </si>
  <si>
    <t xml:space="preserve">*  Lagin ez esanguratsua | muestra no significativa </t>
  </si>
  <si>
    <t>Iturria / Fuente: Encuesta de Turismo de Residentes, INE, 2015</t>
  </si>
  <si>
    <t>6 Grafikoa  Euskotarren bidaien arrazoi nagusiak, aukeratutako autonomia-erkidegoaren arabera (*). 2016 (%).</t>
  </si>
  <si>
    <t>Gráfico 6  Principales motivos de los viajes de residentes en Euskadi según CC.AA. de destino (*). 2016 (%).</t>
  </si>
  <si>
    <t>Unidades: Dias</t>
  </si>
  <si>
    <t>Duración media de los viajes</t>
  </si>
  <si>
    <t>7 Grafikoa  Batez besteko egonaldia helmugako autonomia-erkidegoaren arabera. 2016. Jatorria, Euskadi</t>
  </si>
  <si>
    <t>Gráfico 7  Estancia media según principales CC.AA. de destino. 2016. Origen Euskadi</t>
  </si>
  <si>
    <t>De mercado</t>
  </si>
  <si>
    <t>Hotelero</t>
  </si>
  <si>
    <t>No de mercado</t>
  </si>
  <si>
    <t>Vivienda en propiedad</t>
  </si>
  <si>
    <t>Vivienda de familiares o amigos</t>
  </si>
  <si>
    <t>Resultados nacionales</t>
  </si>
  <si>
    <t>Viajes, pernoctaciones, duración media y gasto</t>
  </si>
  <si>
    <t>Gasto de los viajes por partidas de gasto, según forma de organización y tipo de destino principal</t>
  </si>
  <si>
    <t>Unidades: Miles Euros</t>
  </si>
  <si>
    <t xml:space="preserve">    Total</t>
  </si>
  <si>
    <t>Gasto total</t>
  </si>
  <si>
    <t>Valor absoluto</t>
  </si>
  <si>
    <t>Gasto en paquete turístico</t>
  </si>
  <si>
    <t>Gasto en alojamiento</t>
  </si>
  <si>
    <t>Gasto en transporte</t>
  </si>
  <si>
    <t>Gasto en bares y restaurantes</t>
  </si>
  <si>
    <t>Gasto en actividades</t>
  </si>
  <si>
    <t>Gasto en bienes duraderos</t>
  </si>
  <si>
    <t>Otros gastos</t>
  </si>
  <si>
    <t xml:space="preserve">13 Grafikoa  Euskadira egindako bidaien banaketa motaren arabera eta inguruko autonomia-erkidegoetara egindako bidaiekiko alderaketa. 2016. (%). </t>
  </si>
  <si>
    <t xml:space="preserve">Gráfico 13  Distribución de los viajes recibidos en Euskadi según tipo y comparación con los recibidos en las CC.AA. del entorno próximo. 2016. (%). </t>
  </si>
  <si>
    <t>11. Viajes de fin de semana con destino País Vasco</t>
  </si>
  <si>
    <t>según comunidad autónoma de origen</t>
  </si>
  <si>
    <t>Año 2016</t>
  </si>
  <si>
    <t>TOTAL</t>
  </si>
  <si>
    <t>Andalucia</t>
  </si>
  <si>
    <t>Aragon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</si>
  <si>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</si>
  <si>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</si>
  <si>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</si>
  <si>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</si>
  <si>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</si>
  <si>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</si>
  <si>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</si>
  <si>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</si>
  <si>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</si>
  <si>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</si>
  <si>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</si>
  <si>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Navarra, Comunidad Foral de</t>
  </si>
  <si>
    <t>País Vasco</t>
  </si>
  <si>
    <t>Rioja, La</t>
  </si>
  <si>
    <t>Nota: los datos marcados con un "-" no tienen suficiente respaldo muestral.</t>
  </si>
  <si>
    <t>TOTAL TIPOS VIAJE</t>
  </si>
  <si>
    <t>SOLO FIN DE SEMANA</t>
  </si>
  <si>
    <t>NO CAPV NAV RIOJA</t>
  </si>
  <si>
    <t>RESTO SIN PV N M CYL</t>
  </si>
  <si>
    <t xml:space="preserve">Resto sin PV, N, M, Cat, Cant </t>
  </si>
  <si>
    <t xml:space="preserve">Resto sin PV, N, M, CYL, Cant </t>
  </si>
  <si>
    <t>9. Viajes con destino País Vasco según reserva de</t>
  </si>
  <si>
    <t>alojamiento</t>
  </si>
  <si>
    <t>Sin reserva de alojamiento</t>
  </si>
  <si>
    <t>Con reserva de alojamiento</t>
  </si>
  <si>
    <t xml:space="preserve">  Incluido en el paquete turístico</t>
  </si>
  <si>
    <t xml:space="preserve">  Directamente con el proveedor del servicio</t>
  </si>
  <si>
    <t xml:space="preserve">  A través de agencia</t>
  </si>
  <si>
    <t xml:space="preserve">  No sabe</t>
  </si>
  <si>
    <t xml:space="preserve">Notas: i) la reserva de alojamiento no se investiga en  los desplazamientos al centro de estudios y al centro de trabajo; </t>
  </si>
  <si>
    <t>ii) se considera que hay reserva siempre que el alojamiento es de mercado (se incluyen además las viviendas intercambiadas).</t>
  </si>
  <si>
    <t>18. Viajes internos de los residentes en España según</t>
  </si>
  <si>
    <t>reserva de alojamiento</t>
  </si>
  <si>
    <t>1 Taula  Estatuko biztanleen bidaien banaketa, bidaiaria bizi den autonomia‑erkidegoaren arabera. 2015. (%).</t>
  </si>
  <si>
    <t>Cuadro 1 Distribución de los viajes de residentes en el Estado según CC.AA. de residencia. 2015. (%).</t>
  </si>
  <si>
    <r>
      <t xml:space="preserve">Iturria </t>
    </r>
    <r>
      <rPr>
        <sz val="7"/>
        <color rgb="FF67594F"/>
        <rFont val="Arial"/>
        <family val="2"/>
      </rPr>
      <t xml:space="preserve">/ Fuente:  Encuesta de Turismo de Residentes. INE, 2015. </t>
    </r>
  </si>
  <si>
    <t>Asturias | Asturias</t>
  </si>
  <si>
    <t>Balearrak | Baleares</t>
  </si>
  <si>
    <t>Kanariak | Canarias</t>
  </si>
  <si>
    <t xml:space="preserve">Gaztela-Mantxa  Castilla la Mancha </t>
  </si>
  <si>
    <t>Valentziako Erkidegoa | Com. Valenciana</t>
  </si>
  <si>
    <t>Extremadura | Extremadura</t>
  </si>
  <si>
    <t>Galizia | Galicia</t>
  </si>
  <si>
    <t>Murtzia | Murcia</t>
  </si>
  <si>
    <t>Ceuta eta Melilla | Ceuta y Melilla</t>
  </si>
  <si>
    <t>3. Viajes de los residentes en País Vasco según tipo de</t>
  </si>
  <si>
    <t>viaje</t>
  </si>
  <si>
    <t>Viajes de puente</t>
  </si>
  <si>
    <t>Viajes de fin de semana</t>
  </si>
  <si>
    <t>Viajes de trabajo</t>
  </si>
  <si>
    <t>Viajes de estudios</t>
  </si>
  <si>
    <t>Viajes por desplazamiento al centro de estudios</t>
  </si>
  <si>
    <t>Viajes por desplazamiento al centro de trabajo</t>
  </si>
  <si>
    <t>Vacaciones de verano</t>
  </si>
  <si>
    <t>Vacaciones de Navidad</t>
  </si>
  <si>
    <t>Semana Santa</t>
  </si>
  <si>
    <t>Otros</t>
  </si>
  <si>
    <t>20. Viajes de los residentes en España con destino extranjero y otras comunidades autónomas según tipo de viaje</t>
  </si>
  <si>
    <t>Viaje</t>
  </si>
  <si>
    <t>Viajes por</t>
  </si>
  <si>
    <t>Vacaciones</t>
  </si>
  <si>
    <t>Semana</t>
  </si>
  <si>
    <t>de puente</t>
  </si>
  <si>
    <t>de fin de</t>
  </si>
  <si>
    <t>de trabajo</t>
  </si>
  <si>
    <t>de estudio</t>
  </si>
  <si>
    <t>desplazamiento</t>
  </si>
  <si>
    <t>de verano</t>
  </si>
  <si>
    <t>de Navidad</t>
  </si>
  <si>
    <t>Santa</t>
  </si>
  <si>
    <t>semana</t>
  </si>
  <si>
    <t>al centro de estudios</t>
  </si>
  <si>
    <t>al centro de trabajo</t>
  </si>
  <si>
    <t>No definidos</t>
  </si>
  <si>
    <t>Año 2015</t>
  </si>
  <si>
    <t>cuota estado</t>
  </si>
  <si>
    <t>peso tipos</t>
  </si>
  <si>
    <t>var 15 16</t>
  </si>
  <si>
    <t>Europa (sin España)</t>
  </si>
  <si>
    <t>Francia</t>
  </si>
  <si>
    <t>Italia</t>
  </si>
  <si>
    <t>Portugal</t>
  </si>
  <si>
    <t>Reino Unido</t>
  </si>
  <si>
    <t>África</t>
  </si>
  <si>
    <t>América</t>
  </si>
  <si>
    <t>Resto del Mundo</t>
  </si>
  <si>
    <t>VAR</t>
  </si>
  <si>
    <t>Turismo de sol y playa</t>
  </si>
  <si>
    <t>Turismo de naturaleza</t>
  </si>
  <si>
    <t>Turismo cultural</t>
  </si>
  <si>
    <t>De 1 a 3 noches</t>
  </si>
  <si>
    <t>LARGOS</t>
  </si>
  <si>
    <t>OTRO OCIO-REC-VAC</t>
  </si>
  <si>
    <t>NEG/ TOT LARGOS</t>
  </si>
  <si>
    <t>ORV / TOT LARGOS</t>
  </si>
  <si>
    <t>SOL PLAYA / TOT LARGOS</t>
  </si>
  <si>
    <t>TUR NAT / TOT LARGOS</t>
  </si>
  <si>
    <t>TUR CULT / TOT LARGOS</t>
  </si>
  <si>
    <t>Visitas a conocidos</t>
  </si>
  <si>
    <t>resto de largos</t>
  </si>
  <si>
    <t>(1 a 3 días)</t>
  </si>
  <si>
    <t>(Más de 4 días)</t>
  </si>
  <si>
    <t>ORIGEN ESTADO</t>
  </si>
  <si>
    <t>ORIGEN EUSKADI</t>
  </si>
  <si>
    <t>% trab orig pv</t>
  </si>
  <si>
    <t>% ocio orig pv</t>
  </si>
  <si>
    <t>% visitas orig pv</t>
  </si>
  <si>
    <t>% otros orig pv</t>
  </si>
  <si>
    <t>DATOS 2015</t>
  </si>
  <si>
    <t>TOTAL MERCADO</t>
  </si>
  <si>
    <t>TOTAL NO MERCADO</t>
  </si>
  <si>
    <t>Vivienda en alquiler</t>
  </si>
  <si>
    <t>Camping</t>
  </si>
  <si>
    <t>Casa rural</t>
  </si>
  <si>
    <t>Albergue</t>
  </si>
  <si>
    <t>Resto de mercado</t>
  </si>
  <si>
    <t>Resto de no mercado</t>
  </si>
  <si>
    <t>Estado</t>
  </si>
  <si>
    <t>MERCADO MAS NO MERCADO</t>
  </si>
  <si>
    <t>COMPROB MERC+ NO MERC+otros</t>
  </si>
  <si>
    <t>Aragón / Aragoi</t>
  </si>
  <si>
    <t>Resto mercado más albergues</t>
  </si>
  <si>
    <t>MERCADO</t>
  </si>
  <si>
    <t>NO MERCADO</t>
  </si>
  <si>
    <t>Brecha GMV</t>
  </si>
  <si>
    <t>Brecha GMD</t>
  </si>
  <si>
    <t>cuota 16</t>
  </si>
  <si>
    <t>cuota 15</t>
  </si>
  <si>
    <t>var emisor</t>
  </si>
  <si>
    <t>VAR recep</t>
  </si>
  <si>
    <t>8. Viajes con destino País Vasco según tipo de viaje</t>
  </si>
  <si>
    <t>Andalucía</t>
  </si>
  <si>
    <t>Aragón</t>
  </si>
  <si>
    <t>Murcia, Región de</t>
  </si>
  <si>
    <t>Ceuta</t>
  </si>
  <si>
    <t>Melilla</t>
  </si>
  <si>
    <t>Nota: las celdas marcadas con un guión no tienen suficiente respaldo muestral.</t>
  </si>
  <si>
    <t>ETR/FAMILITUR - AÑO 2016  (6/6)</t>
  </si>
  <si>
    <t>1 de diciembre de 2017</t>
  </si>
  <si>
    <t>TOTAL ESTADO</t>
  </si>
  <si>
    <t>% POR TIPO DE VIAJE</t>
  </si>
  <si>
    <t>DESTINO EXTRANJERO</t>
  </si>
  <si>
    <t>TOTAL DESTINOS</t>
  </si>
  <si>
    <t>TOTAL DESTINO (sin dest.extranjeros)</t>
  </si>
  <si>
    <r>
      <t>Jatorri zehaztugabea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Origen no especificado</t>
    </r>
  </si>
  <si>
    <t xml:space="preserve"> ,,</t>
  </si>
  <si>
    <t>12. Gasto en los viajes con destino País Vasco según</t>
  </si>
  <si>
    <t>partidas de gasto</t>
  </si>
  <si>
    <t>Gasto (euros)</t>
  </si>
  <si>
    <r>
      <t xml:space="preserve">Norberaren edo jabetza anitzeko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propia o multipropiedad</t>
    </r>
  </si>
  <si>
    <r>
      <t xml:space="preserve">Merkatuko ostatu-motak (%) </t>
    </r>
    <r>
      <rPr>
        <b/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Alojamientos de mercado  (%)</t>
    </r>
  </si>
  <si>
    <r>
      <t>Merkatuz kanpoko ostatu-motak</t>
    </r>
    <r>
      <rPr>
        <sz val="7.5"/>
        <color rgb="FFA30132"/>
        <rFont val="Arial"/>
        <family val="2"/>
      </rPr>
      <t xml:space="preserve"> (%) | </t>
    </r>
    <r>
      <rPr>
        <sz val="7.5"/>
        <color rgb="FF67594F"/>
        <rFont val="Arial"/>
        <family val="2"/>
      </rPr>
      <t>Alojamientos de no mercado   (%)</t>
    </r>
  </si>
  <si>
    <t>Resto</t>
  </si>
  <si>
    <r>
      <t xml:space="preserve">Ez zehaztuak | </t>
    </r>
    <r>
      <rPr>
        <sz val="7.5"/>
        <color rgb="FF67594F"/>
        <rFont val="Arial"/>
        <family val="2"/>
      </rPr>
      <t>No especificados</t>
    </r>
  </si>
  <si>
    <t>Fam edo lagunen etx. / Viv. Familiares o amistades</t>
  </si>
  <si>
    <t>17 Grafikoa Jasotako bidaien banaketa aukeratutako ostatuaren arabera. 2016. (%). Norakoa, Euskadi eta Estatua.</t>
  </si>
  <si>
    <r>
      <t xml:space="preserve">Egindakoak guztira </t>
    </r>
    <r>
      <rPr>
        <sz val="7.5"/>
        <color rgb="FF00B050"/>
        <rFont val="Arial"/>
        <family val="2"/>
      </rPr>
      <t>|</t>
    </r>
    <r>
      <rPr>
        <b/>
        <sz val="7.5"/>
        <color rgb="FF00B050"/>
        <rFont val="Arial"/>
        <family val="2"/>
      </rPr>
      <t xml:space="preserve"> Total realizados</t>
    </r>
  </si>
  <si>
    <r>
      <t xml:space="preserve">Turismo igorlea (atzerrira) (%) </t>
    </r>
    <r>
      <rPr>
        <sz val="7.5"/>
        <color rgb="FF00B050"/>
        <rFont val="Arial"/>
        <family val="2"/>
      </rPr>
      <t xml:space="preserve">| </t>
    </r>
    <r>
      <rPr>
        <b/>
        <sz val="7.5"/>
        <color rgb="FF00B050"/>
        <rFont val="Arial"/>
        <family val="2"/>
      </rPr>
      <t>Turismo emisor (al extranjero) (%)</t>
    </r>
  </si>
  <si>
    <r>
      <t xml:space="preserve">Estatu barneko turismoa (%) </t>
    </r>
    <r>
      <rPr>
        <sz val="7.5"/>
        <color rgb="FF00B050"/>
        <rFont val="Arial"/>
        <family val="2"/>
      </rPr>
      <t>|</t>
    </r>
    <r>
      <rPr>
        <b/>
        <sz val="7.5"/>
        <color rgb="FF00B050"/>
        <rFont val="Arial"/>
        <family val="2"/>
      </rPr>
      <t xml:space="preserve"> Turismo intraestatal (%)</t>
    </r>
  </si>
  <si>
    <t>Banaketa helmugako autonomia‑erkidegoaren arabera | Distribución según CC. AA. de destino (%)</t>
  </si>
  <si>
    <t xml:space="preserve">Autonomia Erkidego bakarra zehaztu gabekoak | Sin especificación de Comunidad única de destino </t>
  </si>
  <si>
    <r>
      <t xml:space="preserve">*  Lagin ez esanguratsua </t>
    </r>
    <r>
      <rPr>
        <b/>
        <sz val="7"/>
        <color rgb="FF00B050"/>
        <rFont val="Arial"/>
        <family val="2"/>
      </rPr>
      <t>|</t>
    </r>
    <r>
      <rPr>
        <sz val="7"/>
        <color rgb="FF00B050"/>
        <rFont val="Arial"/>
        <family val="2"/>
      </rPr>
      <t xml:space="preserve"> Muestra no significativa         Iturria / Fuente: Encuesta de Turismo de Residentes, IET 2016, INE 2016.</t>
    </r>
  </si>
  <si>
    <r>
      <t xml:space="preserve">Estatua </t>
    </r>
    <r>
      <rPr>
        <b/>
        <sz val="7.5"/>
        <color rgb="FF00B050"/>
        <rFont val="Verdana"/>
        <family val="2"/>
      </rPr>
      <t xml:space="preserve">| </t>
    </r>
    <r>
      <rPr>
        <b/>
        <sz val="7.5"/>
        <color rgb="FF00B050"/>
        <rFont val="Arial"/>
        <family val="2"/>
      </rPr>
      <t>Estado</t>
    </r>
  </si>
  <si>
    <t>4-7 egun bitartean | 4 a 7 días</t>
  </si>
  <si>
    <r>
      <t>8-15 egun bitartean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8 a 15 días</t>
    </r>
  </si>
  <si>
    <r>
      <t>15 egun baino gehiago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Más de 15 días</t>
    </r>
  </si>
  <si>
    <r>
      <t>Lana, negozioak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Trabajo, negocios</t>
    </r>
  </si>
  <si>
    <r>
      <t>Familia / lagunak bisitatzea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Visita a familiares / amistades</t>
    </r>
  </si>
  <si>
    <r>
      <t>Aisialdia / Oporrak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Ocio / recreo / vacaciones</t>
    </r>
  </si>
  <si>
    <r>
      <t>Bestelakoak (ikaskuntza, osasuna…)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Otros (formación, salud…)</t>
    </r>
  </si>
  <si>
    <r>
      <t xml:space="preserve">* Esangura estatistikoko lagina duten arrazoiak bakarrik adierazten dira </t>
    </r>
    <r>
      <rPr>
        <b/>
        <sz val="7"/>
        <color rgb="FF00B050"/>
        <rFont val="Arial"/>
        <family val="2"/>
      </rPr>
      <t>|</t>
    </r>
    <r>
      <rPr>
        <sz val="7"/>
        <color rgb="FF00B050"/>
        <rFont val="Arial"/>
        <family val="2"/>
      </rPr>
      <t xml:space="preserve"> Sólo motivos que tienen muestras con significación estadística</t>
    </r>
  </si>
  <si>
    <r>
      <t xml:space="preserve">Bidaiatzeko arrazoia </t>
    </r>
    <r>
      <rPr>
        <b/>
        <sz val="7.5"/>
        <color rgb="FF00B050"/>
        <rFont val="Verdana"/>
        <family val="2"/>
      </rPr>
      <t>|</t>
    </r>
    <r>
      <rPr>
        <b/>
        <sz val="7.5"/>
        <color rgb="FF00B050"/>
        <rFont val="Arial"/>
        <family val="2"/>
      </rPr>
      <t xml:space="preserve"> Motivo del viaje:</t>
    </r>
  </si>
  <si>
    <r>
      <t xml:space="preserve">Aisialdia/Oporrak 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Ocio/ recreo/</t>
    </r>
  </si>
  <si>
    <r>
      <t>Lana, negozioak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Trabajo, negocios</t>
    </r>
  </si>
  <si>
    <r>
      <t>Bestelakoak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Otros</t>
    </r>
  </si>
  <si>
    <r>
      <t>Gaztela eta Leon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Castilla y León</t>
    </r>
  </si>
  <si>
    <r>
      <t>Valentziako Erkidegoa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C.Valenciana</t>
    </r>
  </si>
  <si>
    <r>
      <t>Aragoi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Aragón</t>
    </r>
  </si>
  <si>
    <r>
      <t xml:space="preserve">Bidaiatzeko arrazoia </t>
    </r>
    <r>
      <rPr>
        <b/>
        <sz val="11"/>
        <color rgb="FF000000"/>
        <rFont val="Verdana"/>
        <family val="2"/>
      </rPr>
      <t>|</t>
    </r>
    <r>
      <rPr>
        <b/>
        <sz val="11"/>
        <color rgb="FF000080"/>
        <rFont val="Arial"/>
        <family val="2"/>
      </rPr>
      <t xml:space="preserve"> </t>
    </r>
    <r>
      <rPr>
        <b/>
        <sz val="11"/>
        <color rgb="FF67594F"/>
        <rFont val="Arial"/>
        <family val="2"/>
      </rPr>
      <t>Motivo del viaje:</t>
    </r>
  </si>
  <si>
    <r>
      <t xml:space="preserve">Aisialdia/Oporrak </t>
    </r>
    <r>
      <rPr>
        <b/>
        <sz val="11"/>
        <color rgb="FF00000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Ocio/ recreo/</t>
    </r>
  </si>
  <si>
    <r>
      <t xml:space="preserve">Familia/lagunak bisitatzea </t>
    </r>
    <r>
      <rPr>
        <b/>
        <sz val="11"/>
        <color rgb="FF67594F"/>
        <rFont val="Arial"/>
        <family val="2"/>
      </rPr>
      <t>Visita familia / amistades</t>
    </r>
  </si>
  <si>
    <r>
      <t>Lana, negozioak</t>
    </r>
    <r>
      <rPr>
        <b/>
        <sz val="11"/>
        <color rgb="FF00008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Trabajo, negocios</t>
    </r>
  </si>
  <si>
    <r>
      <t>Bestelakoak</t>
    </r>
    <r>
      <rPr>
        <b/>
        <sz val="11"/>
        <color rgb="FF00008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Otros</t>
    </r>
  </si>
  <si>
    <r>
      <t xml:space="preserve">Egindako bidaiak </t>
    </r>
    <r>
      <rPr>
        <b/>
        <sz val="11"/>
        <color rgb="FF67594F"/>
        <rFont val="Arial"/>
        <family val="2"/>
      </rPr>
      <t>| Viajes realizados</t>
    </r>
  </si>
  <si>
    <r>
      <t xml:space="preserve">Helmugako autonomia‑erkidegoa (%) </t>
    </r>
    <r>
      <rPr>
        <b/>
        <sz val="11"/>
        <color theme="1"/>
        <rFont val="Arial"/>
        <family val="2"/>
      </rPr>
      <t>|</t>
    </r>
    <r>
      <rPr>
        <b/>
        <sz val="11"/>
        <color rgb="FFA30132"/>
        <rFont val="Arial"/>
        <family val="2"/>
      </rPr>
      <t xml:space="preserve"> </t>
    </r>
    <r>
      <rPr>
        <b/>
        <sz val="11"/>
        <color rgb="FF67594F"/>
        <rFont val="Arial"/>
        <family val="2"/>
      </rPr>
      <t>CC.AA. de destino (%):</t>
    </r>
  </si>
  <si>
    <r>
      <t xml:space="preserve">Kantabria </t>
    </r>
    <r>
      <rPr>
        <sz val="11"/>
        <color rgb="FF67594F"/>
        <rFont val="Arial"/>
        <family val="2"/>
      </rPr>
      <t>| Cantabria</t>
    </r>
  </si>
  <si>
    <r>
      <t xml:space="preserve">Gaztela eta Leon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Castilla y León</t>
    </r>
  </si>
  <si>
    <r>
      <t xml:space="preserve">Errioxa </t>
    </r>
    <r>
      <rPr>
        <sz val="11"/>
        <color rgb="FF67594F"/>
        <rFont val="Arial"/>
        <family val="2"/>
      </rPr>
      <t>| La Rioja</t>
    </r>
  </si>
  <si>
    <r>
      <t xml:space="preserve">Madril </t>
    </r>
    <r>
      <rPr>
        <sz val="11"/>
        <color rgb="FF67594F"/>
        <rFont val="Arial"/>
        <family val="2"/>
      </rPr>
      <t>| Madrid</t>
    </r>
  </si>
  <si>
    <r>
      <t xml:space="preserve">Valentziako Erkidegoa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C.Valenciana</t>
    </r>
  </si>
  <si>
    <r>
      <t xml:space="preserve">Katalunia </t>
    </r>
    <r>
      <rPr>
        <sz val="11"/>
        <color rgb="FF67594F"/>
        <rFont val="Arial"/>
        <family val="2"/>
      </rPr>
      <t>| Cataluña</t>
    </r>
  </si>
  <si>
    <r>
      <t xml:space="preserve">Andaluzia </t>
    </r>
    <r>
      <rPr>
        <sz val="11"/>
        <color rgb="FF67594F"/>
        <rFont val="Arial"/>
        <family val="2"/>
      </rPr>
      <t>| Andalucía</t>
    </r>
  </si>
  <si>
    <r>
      <t xml:space="preserve">Nafarroa </t>
    </r>
    <r>
      <rPr>
        <sz val="11"/>
        <color rgb="FF67594F"/>
        <rFont val="Arial"/>
        <family val="2"/>
      </rPr>
      <t>| Navarra</t>
    </r>
  </si>
  <si>
    <r>
      <t xml:space="preserve">Aragoi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Aragón</t>
    </r>
  </si>
  <si>
    <r>
      <t xml:space="preserve">* </t>
    </r>
    <r>
      <rPr>
        <sz val="11"/>
        <color rgb="FF67594F"/>
        <rFont val="Arial"/>
        <family val="2"/>
      </rPr>
      <t xml:space="preserve"> </t>
    </r>
    <r>
      <rPr>
        <sz val="11"/>
        <color rgb="FFA30132"/>
        <rFont val="Arial"/>
        <family val="2"/>
      </rPr>
      <t xml:space="preserve">Lagin ez esanguratsua </t>
    </r>
    <r>
      <rPr>
        <sz val="11"/>
        <color rgb="FF67594F"/>
        <rFont val="Arial"/>
        <family val="2"/>
      </rPr>
      <t>| muestra no significativa</t>
    </r>
    <r>
      <rPr>
        <sz val="11"/>
        <color rgb="FFA30132"/>
        <rFont val="Arial"/>
        <family val="2"/>
      </rPr>
      <t xml:space="preserve"> </t>
    </r>
  </si>
  <si>
    <r>
      <t xml:space="preserve">Iturria </t>
    </r>
    <r>
      <rPr>
        <sz val="11"/>
        <color rgb="FF67594F"/>
        <rFont val="Arial"/>
        <family val="2"/>
      </rPr>
      <t>/ Fuente: Encuesta de Turismo de Residentes, INE, 2015</t>
    </r>
  </si>
  <si>
    <t>Iturria / Fuente:Encuesta de Turismo de Residentes, INE. 2015</t>
  </si>
  <si>
    <r>
      <t>Jatorri zehaztugabea</t>
    </r>
    <r>
      <rPr>
        <sz val="7.5"/>
        <color rgb="FF00B050"/>
        <rFont val="Arial"/>
        <family val="2"/>
      </rPr>
      <t xml:space="preserve"> | Origen no especificado</t>
    </r>
  </si>
  <si>
    <t>var Eus</t>
  </si>
  <si>
    <t>var Est</t>
  </si>
  <si>
    <r>
      <t xml:space="preserve">Zubiak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Puentes</t>
    </r>
  </si>
  <si>
    <r>
      <t xml:space="preserve">Lana </t>
    </r>
    <r>
      <rPr>
        <sz val="9"/>
        <color theme="1"/>
        <rFont val="Arial"/>
        <family val="2"/>
      </rPr>
      <t xml:space="preserve">| </t>
    </r>
    <r>
      <rPr>
        <sz val="9"/>
        <color rgb="FF67594F"/>
        <rFont val="Arial"/>
        <family val="2"/>
      </rPr>
      <t>Trabajo</t>
    </r>
  </si>
  <si>
    <r>
      <t xml:space="preserve">Ikasketak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Estudios</t>
    </r>
  </si>
  <si>
    <r>
      <t xml:space="preserve">Ikasketetarako errepikariak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Recurrentes estudios**</t>
    </r>
  </si>
  <si>
    <r>
      <t xml:space="preserve">Lanerako errepikariak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Recurrentes trabajo**</t>
    </r>
  </si>
  <si>
    <r>
      <t xml:space="preserve">Udako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Verano</t>
    </r>
  </si>
  <si>
    <r>
      <t xml:space="preserve">Gabonetako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Navidad</t>
    </r>
  </si>
  <si>
    <r>
      <t xml:space="preserve">Aste Santuko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Semana Santa</t>
    </r>
  </si>
  <si>
    <r>
      <t xml:space="preserve">Asteburua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Fin de semana</t>
    </r>
  </si>
  <si>
    <r>
      <t xml:space="preserve">Bestelakoak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Otros***</t>
    </r>
  </si>
  <si>
    <t>15/16</t>
  </si>
  <si>
    <t>De 4 a 7 noches</t>
  </si>
  <si>
    <t>De 8 a 15 noches</t>
  </si>
  <si>
    <t>Más de 15 noches</t>
  </si>
  <si>
    <t>Congresos, ferias y convenciones</t>
  </si>
  <si>
    <t>Desplazamiento al centro de trabajo</t>
  </si>
  <si>
    <t>Otros motivos profesionales</t>
  </si>
  <si>
    <t>Motivos personales</t>
  </si>
  <si>
    <t>Turismo gastronómico</t>
  </si>
  <si>
    <t>Turismo deportivo</t>
  </si>
  <si>
    <t>Turismo termal y de bienestar</t>
  </si>
  <si>
    <t>Otro tipo de turismo de ocio</t>
  </si>
  <si>
    <t>Turismo de compras</t>
  </si>
  <si>
    <t>Desplazamiento al centro de estudios habitual</t>
  </si>
  <si>
    <t>Otros motivos de educación y formación</t>
  </si>
  <si>
    <t>Salud</t>
  </si>
  <si>
    <t>Motivos religiosos o peregrinaciones</t>
  </si>
  <si>
    <t>Resto motivos</t>
  </si>
  <si>
    <t>PERSONALES</t>
  </si>
  <si>
    <t>españa</t>
  </si>
  <si>
    <t>Transporte aereo</t>
  </si>
  <si>
    <t>Transporte marítimo</t>
  </si>
  <si>
    <t>Vehículo propio</t>
  </si>
  <si>
    <t>Transporte por autobús</t>
  </si>
  <si>
    <t>Transporte por ferrocarril</t>
  </si>
  <si>
    <t>Otro medio de transporte</t>
  </si>
  <si>
    <t>Total otros</t>
  </si>
  <si>
    <t>ORIGEN</t>
  </si>
  <si>
    <t>DESTINO</t>
  </si>
  <si>
    <t>Comprobación</t>
  </si>
  <si>
    <t>16 Taula Euskadirako bidaiarien ezaugarri soziodemografikoak. 2015.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</si>
  <si>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 2015.</t>
    </r>
  </si>
  <si>
    <t>6. Viajes con destino País Vasco según edad de los</t>
  </si>
  <si>
    <t>viajeros</t>
  </si>
  <si>
    <t>De 15 a 29 años</t>
  </si>
  <si>
    <t>De 30 a 44 años</t>
  </si>
  <si>
    <t>De 45 a 64 años</t>
  </si>
  <si>
    <t>65 y más años</t>
  </si>
  <si>
    <t>Nota: la metodología de la encuesta sólo permite tabular las características sociodemográficas de los</t>
  </si>
  <si>
    <t>viajeros de 15 años o más.</t>
  </si>
  <si>
    <t>Origen PV</t>
  </si>
  <si>
    <t>7. Viajes con destino País Vasco según sexos</t>
  </si>
  <si>
    <t>Hombre</t>
  </si>
  <si>
    <t>Mujer</t>
  </si>
  <si>
    <t>Resto origen</t>
  </si>
  <si>
    <t>Var Euskadi</t>
  </si>
  <si>
    <t>Var Estado</t>
  </si>
  <si>
    <t>Cuota Eus/Est</t>
  </si>
  <si>
    <t>Dif Eus/Est</t>
  </si>
  <si>
    <t>EMITIDOS</t>
  </si>
  <si>
    <t>RECIBIDOS</t>
  </si>
  <si>
    <t>RATIO EMITIDOS / RECIBIDOS</t>
  </si>
  <si>
    <t>TOTAL VIAJES</t>
  </si>
  <si>
    <t>VIAJES OCIO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</si>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</sst>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0.0"/>
    <numFmt numFmtId="167" formatCode="0.000%"/>
    <numFmt numFmtId="168" formatCode="0.0000%"/>
  </numFmts>
  <fonts count="112" x14ac:knownFonts="1"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b/>
      <sz val="7"/>
      <color rgb="FFA30132"/>
      <name val="Arial"/>
      <family val="2"/>
    </font>
    <font>
      <b/>
      <sz val="7"/>
      <color rgb="FF4D4D4D"/>
      <name val="Arial"/>
      <family val="2"/>
    </font>
    <font>
      <sz val="7"/>
      <color rgb="FFA30132"/>
      <name val="Arial"/>
      <family val="2"/>
    </font>
    <font>
      <sz val="7"/>
      <color theme="1"/>
      <name val="Arial"/>
      <family val="2"/>
    </font>
    <font>
      <sz val="7"/>
      <color rgb="FF67594F"/>
      <name val="Arial"/>
      <family val="2"/>
    </font>
    <font>
      <sz val="7"/>
      <color rgb="FF4D4D4D"/>
      <name val="Arial"/>
      <family val="2"/>
    </font>
    <font>
      <i/>
      <sz val="9"/>
      <color rgb="FFA30132"/>
      <name val="Arial"/>
      <family val="2"/>
    </font>
    <font>
      <i/>
      <sz val="9"/>
      <color rgb="FF67594F"/>
      <name val="Arial"/>
      <family val="2"/>
    </font>
    <font>
      <b/>
      <sz val="7.5"/>
      <color rgb="FF000080"/>
      <name val="Arial"/>
      <family val="2"/>
    </font>
    <font>
      <b/>
      <sz val="7.5"/>
      <color rgb="FFA30132"/>
      <name val="Arial"/>
      <family val="2"/>
    </font>
    <font>
      <b/>
      <sz val="7.5"/>
      <color rgb="FF000000"/>
      <name val="Verdana"/>
      <family val="2"/>
    </font>
    <font>
      <b/>
      <sz val="7.5"/>
      <color rgb="FF000080"/>
      <name val="Verdana"/>
      <family val="2"/>
    </font>
    <font>
      <b/>
      <sz val="7.5"/>
      <color rgb="FF67594F"/>
      <name val="Arial"/>
      <family val="2"/>
    </font>
    <font>
      <sz val="7.5"/>
      <color rgb="FF67594F"/>
      <name val="Arial"/>
      <family val="2"/>
    </font>
    <font>
      <sz val="7.5"/>
      <name val="Arial"/>
      <family val="2"/>
    </font>
    <font>
      <b/>
      <sz val="8"/>
      <color rgb="FF4D4D4D"/>
      <name val="Arial"/>
      <family val="2"/>
    </font>
    <font>
      <sz val="7.5"/>
      <color theme="1"/>
      <name val="Arial"/>
      <family val="2"/>
    </font>
    <font>
      <sz val="8"/>
      <color rgb="FF4D4D4D"/>
      <name val="Arial"/>
      <family val="2"/>
    </font>
    <font>
      <sz val="9"/>
      <color rgb="FF4D4D4D"/>
      <name val="Arial"/>
      <family val="2"/>
    </font>
    <font>
      <sz val="7.5"/>
      <color rgb="FF4D4D4D"/>
      <name val="Arial"/>
      <family val="2"/>
    </font>
    <font>
      <sz val="7.5"/>
      <color rgb="FFA30132"/>
      <name val="Arial"/>
      <family val="2"/>
    </font>
    <font>
      <sz val="9"/>
      <color rgb="FFA30132"/>
      <name val="Arial"/>
      <family val="2"/>
    </font>
    <font>
      <sz val="9"/>
      <color rgb="FF67594F"/>
      <name val="Arial"/>
      <family val="2"/>
    </font>
    <font>
      <b/>
      <i/>
      <sz val="7.5"/>
      <color rgb="FF67594F"/>
      <name val="Arial"/>
      <family val="2"/>
    </font>
    <font>
      <sz val="7.5"/>
      <color theme="1"/>
      <name val="Verdana"/>
      <family val="2"/>
    </font>
    <font>
      <sz val="7"/>
      <color rgb="FFC00000"/>
      <name val="Arial"/>
      <family val="2"/>
    </font>
    <font>
      <b/>
      <sz val="7"/>
      <color theme="1"/>
      <name val="Arial"/>
      <family val="2"/>
    </font>
    <font>
      <b/>
      <sz val="7"/>
      <color rgb="FF67594F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b/>
      <sz val="7.5"/>
      <color theme="1"/>
      <name val="Verdana"/>
      <family val="2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A6A6A6"/>
      <name val="Arial"/>
      <family val="2"/>
    </font>
    <font>
      <b/>
      <sz val="8"/>
      <name val="Arial"/>
      <family val="2"/>
    </font>
    <font>
      <i/>
      <sz val="7.5"/>
      <color theme="1"/>
      <name val="Arial"/>
      <family val="2"/>
    </font>
    <font>
      <b/>
      <sz val="3"/>
      <color theme="1"/>
      <name val="Verdana"/>
      <family val="2"/>
    </font>
    <font>
      <sz val="7.5"/>
      <color rgb="FF0D0D0D"/>
      <name val="Arial"/>
      <family val="2"/>
    </font>
    <font>
      <sz val="8"/>
      <color theme="1"/>
      <name val="Arial"/>
      <family val="2"/>
    </font>
    <font>
      <b/>
      <sz val="9"/>
      <color rgb="FFA30132"/>
      <name val="Arial"/>
      <family val="2"/>
    </font>
    <font>
      <b/>
      <sz val="9"/>
      <color rgb="FF67594F"/>
      <name val="Arial"/>
      <family val="2"/>
    </font>
    <font>
      <sz val="10"/>
      <color theme="1"/>
      <name val="Century Gothic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Century Gothic"/>
      <family val="2"/>
    </font>
    <font>
      <b/>
      <sz val="10"/>
      <color rgb="FF222222"/>
      <name val="Arial"/>
      <family val="2"/>
    </font>
    <font>
      <b/>
      <sz val="10"/>
      <color rgb="FF00B05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sz val="10"/>
      <color rgb="FF00B050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rgb="FF00B050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sz val="7.5"/>
      <color rgb="FF00B050"/>
      <name val="Arial"/>
      <family val="2"/>
    </font>
    <font>
      <sz val="7"/>
      <color rgb="FF00B050"/>
      <name val="Arial"/>
      <family val="2"/>
    </font>
    <font>
      <b/>
      <sz val="10"/>
      <color rgb="FF00B050"/>
      <name val="Century Gothic"/>
      <family val="2"/>
    </font>
    <font>
      <i/>
      <sz val="9"/>
      <color rgb="FF00B050"/>
      <name val="Arial"/>
      <family val="2"/>
    </font>
    <font>
      <b/>
      <sz val="7.5"/>
      <color rgb="FF00B050"/>
      <name val="Arial"/>
      <family val="2"/>
    </font>
    <font>
      <b/>
      <sz val="7"/>
      <color rgb="FF00B050"/>
      <name val="Arial"/>
      <family val="2"/>
    </font>
    <font>
      <b/>
      <sz val="7.5"/>
      <color rgb="FF00B050"/>
      <name val="Verdana"/>
      <family val="2"/>
    </font>
    <font>
      <sz val="7.5"/>
      <color rgb="FF00B050"/>
      <name val="Verdana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</font>
    <font>
      <i/>
      <sz val="11"/>
      <color rgb="FFA30132"/>
      <name val="Arial"/>
      <family val="2"/>
    </font>
    <font>
      <i/>
      <sz val="11"/>
      <color rgb="FF67594F"/>
      <name val="Arial"/>
      <family val="2"/>
    </font>
    <font>
      <b/>
      <sz val="11"/>
      <color rgb="FFA30132"/>
      <name val="Arial"/>
      <family val="2"/>
    </font>
    <font>
      <b/>
      <sz val="11"/>
      <color rgb="FF000000"/>
      <name val="Verdana"/>
      <family val="2"/>
    </font>
    <font>
      <b/>
      <sz val="11"/>
      <color rgb="FF000080"/>
      <name val="Arial"/>
      <family val="2"/>
    </font>
    <font>
      <b/>
      <sz val="11"/>
      <color rgb="FF67594F"/>
      <name val="Arial"/>
      <family val="2"/>
    </font>
    <font>
      <b/>
      <sz val="11"/>
      <color rgb="FF000080"/>
      <name val="Verdana"/>
      <family val="2"/>
    </font>
    <font>
      <b/>
      <sz val="11"/>
      <color rgb="FF4D4D4D"/>
      <name val="Arial"/>
      <family val="2"/>
    </font>
    <font>
      <b/>
      <sz val="11"/>
      <color theme="1"/>
      <name val="Arial"/>
      <family val="2"/>
    </font>
    <font>
      <sz val="11"/>
      <color rgb="FFA30132"/>
      <name val="Arial"/>
      <family val="2"/>
    </font>
    <font>
      <sz val="11"/>
      <color rgb="FF4D4D4D"/>
      <name val="Arial"/>
      <family val="2"/>
    </font>
    <font>
      <sz val="11"/>
      <color rgb="FF67594F"/>
      <name val="Arial"/>
      <family val="2"/>
    </font>
    <font>
      <sz val="11"/>
      <color theme="1"/>
      <name val="Verdana"/>
      <family val="2"/>
    </font>
    <font>
      <sz val="11"/>
      <color rgb="FF00B050"/>
      <name val="Calibri"/>
      <family val="2"/>
      <scheme val="minor"/>
    </font>
    <font>
      <i/>
      <sz val="10"/>
      <color rgb="FF00B050"/>
      <name val="Century Gothic"/>
      <family val="2"/>
    </font>
    <font>
      <b/>
      <i/>
      <sz val="10"/>
      <color rgb="FF00B050"/>
      <name val="Century Gothic"/>
      <family val="2"/>
    </font>
    <font>
      <b/>
      <sz val="9"/>
      <color rgb="FF4D4D4D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b/>
      <sz val="9"/>
      <color rgb="FF222222"/>
      <name val="Arial"/>
      <family val="2"/>
    </font>
    <font>
      <sz val="9"/>
      <color rgb="FF222222"/>
      <name val="Arial"/>
      <family val="2"/>
    </font>
    <font>
      <sz val="8"/>
      <color rgb="FF333333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gray125">
        <bgColor rgb="FFE5E5E5"/>
      </patternFill>
    </fill>
    <fill>
      <patternFill patternType="solid">
        <fgColor theme="0"/>
        <bgColor indexed="64"/>
      </patternFill>
    </fill>
    <fill>
      <patternFill patternType="solid">
        <fgColor rgb="FFB6C5DF"/>
      </patternFill>
    </fill>
    <fill>
      <patternFill patternType="solid">
        <fgColor rgb="FFE5E7F3"/>
      </patternFill>
    </fill>
    <fill>
      <patternFill patternType="solid">
        <fgColor rgb="FFFFFFFF"/>
      </patternFill>
    </fill>
    <fill>
      <patternFill patternType="solid">
        <fgColor rgb="FFF3F4F7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E5E7F3"/>
        <bgColor indexed="64"/>
      </patternFill>
    </fill>
    <fill>
      <patternFill patternType="solid">
        <fgColor rgb="FFF3F4F7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/>
      <top/>
      <bottom style="medium">
        <color rgb="FFA30132"/>
      </bottom>
      <diagonal/>
    </border>
    <border>
      <left style="thin">
        <color indexed="64"/>
      </left>
      <right style="medium">
        <color rgb="FF808080"/>
      </right>
      <top style="thin">
        <color indexed="64"/>
      </top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  <border>
      <left style="thin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 style="thin">
        <color indexed="64"/>
      </right>
      <top style="medium">
        <color rgb="FF808080"/>
      </top>
      <bottom/>
      <diagonal/>
    </border>
    <border>
      <left style="medium">
        <color rgb="FF80808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808080"/>
      </right>
      <top/>
      <bottom style="thin">
        <color indexed="64"/>
      </bottom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 style="medium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A30132"/>
      </right>
      <top/>
      <bottom style="medium">
        <color rgb="FFA30132"/>
      </bottom>
      <diagonal/>
    </border>
    <border>
      <left/>
      <right style="medium">
        <color rgb="FFA30132"/>
      </right>
      <top/>
      <bottom/>
      <diagonal/>
    </border>
    <border>
      <left/>
      <right/>
      <top style="medium">
        <color rgb="FFA30132"/>
      </top>
      <bottom style="medium">
        <color rgb="FFA30132"/>
      </bottom>
      <diagonal/>
    </border>
    <border>
      <left/>
      <right/>
      <top style="medium">
        <color rgb="FFA30132"/>
      </top>
      <bottom/>
      <diagonal/>
    </border>
    <border>
      <left/>
      <right style="medium">
        <color rgb="FFA30132"/>
      </right>
      <top style="medium">
        <color rgb="FFA30132"/>
      </top>
      <bottom/>
      <diagonal/>
    </border>
    <border>
      <left style="medium">
        <color rgb="FFA30132"/>
      </left>
      <right/>
      <top style="medium">
        <color rgb="FFA30132"/>
      </top>
      <bottom style="medium">
        <color rgb="FFA30132"/>
      </bottom>
      <diagonal/>
    </border>
    <border>
      <left style="medium">
        <color rgb="FFA30132"/>
      </left>
      <right/>
      <top style="medium">
        <color rgb="FFA30132"/>
      </top>
      <bottom/>
      <diagonal/>
    </border>
    <border>
      <left style="medium">
        <color rgb="FFA30132"/>
      </left>
      <right/>
      <top/>
      <bottom style="medium">
        <color rgb="FFA3013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rgb="FFA30132"/>
      </left>
      <right/>
      <top/>
      <bottom style="medium">
        <color indexed="64"/>
      </bottom>
      <diagonal/>
    </border>
    <border>
      <left style="medium">
        <color rgb="FFA30132"/>
      </left>
      <right/>
      <top/>
      <bottom/>
      <diagonal/>
    </border>
    <border>
      <left/>
      <right style="medium">
        <color rgb="FFA30132"/>
      </right>
      <top style="medium">
        <color rgb="FFA30132"/>
      </top>
      <bottom style="medium">
        <color rgb="FFA30132"/>
      </bottom>
      <diagonal/>
    </border>
    <border>
      <left/>
      <right style="medium">
        <color rgb="FFA30132"/>
      </right>
      <top/>
      <bottom style="medium">
        <color indexed="64"/>
      </bottom>
      <diagonal/>
    </border>
    <border>
      <left style="medium">
        <color rgb="FFA30132"/>
      </left>
      <right/>
      <top style="medium">
        <color rgb="FFA30132"/>
      </top>
      <bottom style="medium">
        <color indexed="64"/>
      </bottom>
      <diagonal/>
    </border>
    <border>
      <left/>
      <right style="medium">
        <color rgb="FFA30132"/>
      </right>
      <top style="medium">
        <color rgb="FFA30132"/>
      </top>
      <bottom style="medium">
        <color indexed="64"/>
      </bottom>
      <diagonal/>
    </border>
    <border>
      <left/>
      <right/>
      <top style="medium">
        <color rgb="FFA30132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A30132"/>
      </left>
      <right style="medium">
        <color rgb="FFA30132"/>
      </right>
      <top style="medium">
        <color rgb="FFA30132"/>
      </top>
      <bottom/>
      <diagonal/>
    </border>
    <border>
      <left style="medium">
        <color rgb="FFA30132"/>
      </left>
      <right style="medium">
        <color rgb="FFA30132"/>
      </right>
      <top/>
      <bottom/>
      <diagonal/>
    </border>
    <border>
      <left style="medium">
        <color rgb="FFA30132"/>
      </left>
      <right style="medium">
        <color rgb="FFA30132"/>
      </right>
      <top/>
      <bottom style="medium">
        <color rgb="FFA30132"/>
      </bottom>
      <diagonal/>
    </border>
    <border>
      <left/>
      <right style="medium">
        <color rgb="FFA30132"/>
      </right>
      <top/>
      <bottom style="medium">
        <color rgb="FF808080"/>
      </bottom>
      <diagonal/>
    </border>
    <border>
      <left style="medium">
        <color rgb="FFA30132"/>
      </left>
      <right style="medium">
        <color rgb="FFA30132"/>
      </right>
      <top style="medium">
        <color rgb="FF808080"/>
      </top>
      <bottom/>
      <diagonal/>
    </border>
    <border>
      <left style="medium">
        <color rgb="FFA30132"/>
      </left>
      <right/>
      <top/>
      <bottom style="medium">
        <color rgb="FF808080"/>
      </bottom>
      <diagonal/>
    </border>
    <border>
      <left/>
      <right style="thin">
        <color theme="5" tint="-0.249977111117893"/>
      </right>
      <top/>
      <bottom style="medium">
        <color rgb="FFA30132"/>
      </bottom>
      <diagonal/>
    </border>
    <border>
      <left/>
      <right style="thin">
        <color theme="5" tint="-0.249977111117893"/>
      </right>
      <top style="medium">
        <color rgb="FFA30132"/>
      </top>
      <bottom style="medium">
        <color indexed="64"/>
      </bottom>
      <diagonal/>
    </border>
    <border>
      <left style="medium">
        <color rgb="FFA30132"/>
      </left>
      <right style="medium">
        <color theme="5" tint="-0.249977111117893"/>
      </right>
      <top style="medium">
        <color indexed="64"/>
      </top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/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 style="medium">
        <color rgb="FFA30132"/>
      </top>
      <bottom/>
      <diagonal/>
    </border>
    <border>
      <left/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/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 style="medium">
        <color rgb="FFA30132"/>
      </top>
      <bottom style="medium">
        <color theme="5" tint="-0.249977111117893"/>
      </bottom>
      <diagonal/>
    </border>
    <border>
      <left style="medium">
        <color rgb="FFA30132"/>
      </left>
      <right style="medium">
        <color theme="5" tint="-0.249977111117893"/>
      </right>
      <top style="medium">
        <color rgb="FFA30132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rgb="FFA30132"/>
      </left>
      <right style="medium">
        <color theme="5" tint="-0.249977111117893"/>
      </right>
      <top style="medium">
        <color rgb="FF808080"/>
      </top>
      <bottom/>
      <diagonal/>
    </border>
    <border>
      <left style="medium">
        <color rgb="FFA30132"/>
      </left>
      <right style="medium">
        <color theme="5" tint="-0.249977111117893"/>
      </right>
      <top/>
      <bottom style="medium">
        <color rgb="FF80808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30132"/>
      </right>
      <top style="medium">
        <color indexed="64"/>
      </top>
      <bottom/>
      <diagonal/>
    </border>
    <border>
      <left/>
      <right style="medium">
        <color rgb="FFA30132"/>
      </right>
      <top style="medium">
        <color indexed="64"/>
      </top>
      <bottom/>
      <diagonal/>
    </border>
    <border>
      <left style="medium">
        <color rgb="FFA30132"/>
      </left>
      <right/>
      <top style="medium">
        <color indexed="64"/>
      </top>
      <bottom/>
      <diagonal/>
    </border>
    <border>
      <left style="medium">
        <color rgb="FFA3013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30132"/>
      </right>
      <top/>
      <bottom/>
      <diagonal/>
    </border>
    <border>
      <left style="medium">
        <color rgb="FFA3013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A30132"/>
      </right>
      <top/>
      <bottom style="medium">
        <color indexed="64"/>
      </bottom>
      <diagonal/>
    </border>
    <border>
      <left style="medium">
        <color rgb="FFA3013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30132"/>
      </right>
      <top style="medium">
        <color indexed="64"/>
      </top>
      <bottom style="medium">
        <color indexed="64"/>
      </bottom>
      <diagonal/>
    </border>
    <border>
      <left/>
      <right style="medium">
        <color rgb="FFA30132"/>
      </right>
      <top style="medium">
        <color indexed="64"/>
      </top>
      <bottom style="medium">
        <color indexed="64"/>
      </bottom>
      <diagonal/>
    </border>
    <border>
      <left style="medium">
        <color rgb="FFA3013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A30132"/>
      </left>
      <right style="medium">
        <color rgb="FFA30132"/>
      </right>
      <top style="medium">
        <color rgb="FFA30132"/>
      </top>
      <bottom style="medium">
        <color rgb="FFA3013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A30132"/>
      </bottom>
      <diagonal/>
    </border>
    <border>
      <left style="medium">
        <color indexed="64"/>
      </left>
      <right style="medium">
        <color rgb="FFA30132"/>
      </right>
      <top style="medium">
        <color rgb="FFA30132"/>
      </top>
      <bottom/>
      <diagonal/>
    </border>
    <border>
      <left style="medium">
        <color indexed="64"/>
      </left>
      <right style="medium">
        <color rgb="FFA30132"/>
      </right>
      <top/>
      <bottom style="medium">
        <color rgb="FFA30132"/>
      </bottom>
      <diagonal/>
    </border>
    <border>
      <left style="medium">
        <color indexed="64"/>
      </left>
      <right/>
      <top style="medium">
        <color rgb="FFA3013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rgb="FFA3013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A30132"/>
      </bottom>
      <diagonal/>
    </border>
    <border>
      <left/>
      <right style="medium">
        <color indexed="64"/>
      </right>
      <top style="medium">
        <color rgb="FFA30132"/>
      </top>
      <bottom/>
      <diagonal/>
    </border>
    <border>
      <left style="medium">
        <color rgb="FFA30132"/>
      </left>
      <right style="medium">
        <color indexed="64"/>
      </right>
      <top style="medium">
        <color rgb="FFA30132"/>
      </top>
      <bottom/>
      <diagonal/>
    </border>
    <border>
      <left style="medium">
        <color rgb="FFA30132"/>
      </left>
      <right style="medium">
        <color indexed="64"/>
      </right>
      <top/>
      <bottom style="medium">
        <color rgb="FFA3013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rgb="FFAAAAAA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7" fillId="0" borderId="0" applyFont="0" applyFill="0" applyBorder="0" applyAlignment="0" applyProtection="0"/>
    <xf numFmtId="0" fontId="52" fillId="0" borderId="0"/>
    <xf numFmtId="0" fontId="65" fillId="0" borderId="0"/>
  </cellStyleXfs>
  <cellXfs count="1119">
    <xf numFmtId="0" fontId="0" fillId="0" borderId="0" xfId="0"/>
    <xf numFmtId="0" fontId="6" fillId="0" borderId="0" xfId="0" applyFont="1"/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vertical="center" wrapText="1"/>
    </xf>
    <xf numFmtId="0" fontId="0" fillId="0" borderId="11" xfId="0" applyBorder="1"/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19" fillId="5" borderId="23" xfId="0" applyNumberFormat="1" applyFont="1" applyFill="1" applyBorder="1" applyAlignment="1">
      <alignment horizontal="right" vertical="center" wrapText="1"/>
    </xf>
    <xf numFmtId="0" fontId="19" fillId="5" borderId="23" xfId="0" applyFont="1" applyFill="1" applyBorder="1" applyAlignment="1">
      <alignment horizontal="right" vertical="center" wrapText="1"/>
    </xf>
    <xf numFmtId="0" fontId="19" fillId="5" borderId="11" xfId="0" applyFont="1" applyFill="1" applyBorder="1" applyAlignment="1">
      <alignment horizontal="right" vertical="center" wrapText="1"/>
    </xf>
    <xf numFmtId="0" fontId="13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right" vertical="center" wrapText="1"/>
    </xf>
    <xf numFmtId="0" fontId="24" fillId="5" borderId="24" xfId="0" applyFont="1" applyFill="1" applyBorder="1" applyAlignment="1">
      <alignment vertical="center" wrapText="1"/>
    </xf>
    <xf numFmtId="3" fontId="21" fillId="5" borderId="24" xfId="0" applyNumberFormat="1" applyFont="1" applyFill="1" applyBorder="1" applyAlignment="1">
      <alignment horizontal="right" vertical="center" wrapText="1"/>
    </xf>
    <xf numFmtId="0" fontId="21" fillId="5" borderId="24" xfId="0" applyFont="1" applyFill="1" applyBorder="1" applyAlignment="1">
      <alignment horizontal="right" vertical="center" wrapText="1"/>
    </xf>
    <xf numFmtId="0" fontId="21" fillId="5" borderId="0" xfId="0" applyFont="1" applyFill="1" applyAlignment="1">
      <alignment horizontal="right" vertical="center" wrapText="1"/>
    </xf>
    <xf numFmtId="0" fontId="24" fillId="0" borderId="24" xfId="0" applyFont="1" applyBorder="1" applyAlignment="1">
      <alignment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4" fillId="0" borderId="23" xfId="0" applyFont="1" applyBorder="1" applyAlignment="1">
      <alignment vertical="center" wrapText="1"/>
    </xf>
    <xf numFmtId="3" fontId="21" fillId="0" borderId="23" xfId="0" applyNumberFormat="1" applyFont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26" xfId="0" applyFont="1" applyBorder="1" applyAlignment="1">
      <alignment horizontal="justify" vertical="center" wrapText="1"/>
    </xf>
    <xf numFmtId="3" fontId="19" fillId="5" borderId="23" xfId="0" applyNumberFormat="1" applyFont="1" applyFill="1" applyBorder="1" applyAlignment="1">
      <alignment horizontal="center" vertical="center" wrapText="1"/>
    </xf>
    <xf numFmtId="3" fontId="19" fillId="5" borderId="11" xfId="0" applyNumberFormat="1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horizontal="justify" vertical="center" wrapText="1"/>
    </xf>
    <xf numFmtId="0" fontId="19" fillId="4" borderId="23" xfId="0" applyFont="1" applyFill="1" applyBorder="1" applyAlignment="1">
      <alignment horizontal="right" vertical="center" wrapText="1"/>
    </xf>
    <xf numFmtId="0" fontId="19" fillId="4" borderId="11" xfId="0" applyFont="1" applyFill="1" applyBorder="1" applyAlignment="1">
      <alignment horizontal="right" vertical="center" wrapText="1"/>
    </xf>
    <xf numFmtId="0" fontId="19" fillId="4" borderId="30" xfId="0" applyFont="1" applyFill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right" vertical="center" wrapText="1"/>
    </xf>
    <xf numFmtId="0" fontId="21" fillId="5" borderId="40" xfId="0" applyFont="1" applyFill="1" applyBorder="1" applyAlignment="1">
      <alignment horizontal="right" vertical="center" wrapText="1"/>
    </xf>
    <xf numFmtId="0" fontId="24" fillId="5" borderId="23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horizontal="right" vertical="center" wrapText="1"/>
    </xf>
    <xf numFmtId="0" fontId="21" fillId="5" borderId="30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6" fillId="4" borderId="46" xfId="0" applyFont="1" applyFill="1" applyBorder="1" applyAlignment="1">
      <alignment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24" fillId="5" borderId="24" xfId="0" applyFont="1" applyFill="1" applyBorder="1" applyAlignment="1">
      <alignment horizontal="left" vertical="center" wrapText="1" indent="1"/>
    </xf>
    <xf numFmtId="0" fontId="24" fillId="0" borderId="24" xfId="0" applyFont="1" applyBorder="1" applyAlignment="1">
      <alignment horizontal="left" vertical="center" wrapText="1" indent="1"/>
    </xf>
    <xf numFmtId="0" fontId="13" fillId="5" borderId="24" xfId="0" applyFont="1" applyFill="1" applyBorder="1" applyAlignment="1">
      <alignment vertical="center" wrapText="1"/>
    </xf>
    <xf numFmtId="0" fontId="16" fillId="5" borderId="24" xfId="0" applyFont="1" applyFill="1" applyBorder="1" applyAlignment="1">
      <alignment vertical="center" wrapText="1"/>
    </xf>
    <xf numFmtId="0" fontId="19" fillId="5" borderId="0" xfId="0" applyFont="1" applyFill="1" applyAlignment="1">
      <alignment horizontal="right" vertical="center" wrapText="1"/>
    </xf>
    <xf numFmtId="0" fontId="19" fillId="5" borderId="24" xfId="0" applyFont="1" applyFill="1" applyBorder="1" applyAlignment="1">
      <alignment horizontal="right" vertical="center" wrapText="1"/>
    </xf>
    <xf numFmtId="0" fontId="13" fillId="5" borderId="23" xfId="0" applyFont="1" applyFill="1" applyBorder="1" applyAlignment="1">
      <alignment vertical="center" wrapText="1"/>
    </xf>
    <xf numFmtId="0" fontId="24" fillId="0" borderId="23" xfId="0" applyFont="1" applyBorder="1" applyAlignment="1">
      <alignment horizontal="left" vertical="center" wrapText="1" inden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3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justify" vertical="center" wrapText="1"/>
    </xf>
    <xf numFmtId="3" fontId="19" fillId="5" borderId="24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Alignment="1">
      <alignment horizontal="right" vertical="center" wrapText="1"/>
    </xf>
    <xf numFmtId="3" fontId="19" fillId="5" borderId="40" xfId="0" applyNumberFormat="1" applyFont="1" applyFill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justify" vertical="center" wrapText="1"/>
    </xf>
    <xf numFmtId="0" fontId="24" fillId="6" borderId="24" xfId="0" applyFont="1" applyFill="1" applyBorder="1" applyAlignment="1">
      <alignment horizontal="left" vertical="center" wrapText="1" indent="1"/>
    </xf>
    <xf numFmtId="4" fontId="19" fillId="5" borderId="23" xfId="0" applyNumberFormat="1" applyFont="1" applyFill="1" applyBorder="1" applyAlignment="1">
      <alignment horizontal="right" vertical="center" wrapText="1"/>
    </xf>
    <xf numFmtId="4" fontId="19" fillId="5" borderId="11" xfId="0" applyNumberFormat="1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7" fillId="3" borderId="8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left" vertical="center" wrapText="1" indent="1"/>
    </xf>
    <xf numFmtId="0" fontId="21" fillId="0" borderId="51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42" fillId="0" borderId="0" xfId="0" applyFont="1" applyAlignment="1">
      <alignment horizontal="left" vertical="center" indent="3"/>
    </xf>
    <xf numFmtId="0" fontId="24" fillId="4" borderId="24" xfId="0" applyFont="1" applyFill="1" applyBorder="1" applyAlignment="1">
      <alignment horizontal="left" vertical="center" wrapText="1" indent="1"/>
    </xf>
    <xf numFmtId="0" fontId="21" fillId="4" borderId="24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4" fillId="5" borderId="51" xfId="0" applyFont="1" applyFill="1" applyBorder="1" applyAlignment="1">
      <alignment horizontal="left" vertical="center" wrapText="1" indent="1"/>
    </xf>
    <xf numFmtId="0" fontId="21" fillId="5" borderId="51" xfId="0" applyFont="1" applyFill="1" applyBorder="1" applyAlignment="1">
      <alignment horizontal="right" vertical="center" wrapText="1"/>
    </xf>
    <xf numFmtId="0" fontId="21" fillId="5" borderId="5" xfId="0" applyFont="1" applyFill="1" applyBorder="1" applyAlignment="1">
      <alignment horizontal="right" vertical="center" wrapText="1"/>
    </xf>
    <xf numFmtId="0" fontId="13" fillId="4" borderId="24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  <xf numFmtId="0" fontId="21" fillId="4" borderId="40" xfId="0" applyFont="1" applyFill="1" applyBorder="1" applyAlignment="1">
      <alignment horizontal="right" vertical="center" wrapText="1"/>
    </xf>
    <xf numFmtId="0" fontId="13" fillId="7" borderId="24" xfId="0" applyFont="1" applyFill="1" applyBorder="1" applyAlignment="1">
      <alignment vertical="center" wrapText="1"/>
    </xf>
    <xf numFmtId="0" fontId="19" fillId="7" borderId="24" xfId="0" applyFont="1" applyFill="1" applyBorder="1" applyAlignment="1">
      <alignment horizontal="right" vertical="center" wrapText="1"/>
    </xf>
    <xf numFmtId="0" fontId="19" fillId="7" borderId="0" xfId="0" applyFont="1" applyFill="1" applyAlignment="1">
      <alignment horizontal="right" vertical="center" wrapText="1"/>
    </xf>
    <xf numFmtId="0" fontId="19" fillId="7" borderId="40" xfId="0" applyFont="1" applyFill="1" applyBorder="1" applyAlignment="1">
      <alignment horizontal="right" vertical="center" wrapText="1"/>
    </xf>
    <xf numFmtId="0" fontId="21" fillId="5" borderId="53" xfId="0" applyFont="1" applyFill="1" applyBorder="1" applyAlignment="1">
      <alignment horizontal="right" vertical="center" wrapText="1"/>
    </xf>
    <xf numFmtId="0" fontId="44" fillId="5" borderId="0" xfId="0" applyFont="1" applyFill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5" fillId="0" borderId="0" xfId="0" applyFont="1"/>
    <xf numFmtId="0" fontId="46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2" fontId="21" fillId="5" borderId="24" xfId="0" applyNumberFormat="1" applyFont="1" applyFill="1" applyBorder="1" applyAlignment="1">
      <alignment horizontal="right" vertical="center" wrapText="1"/>
    </xf>
    <xf numFmtId="2" fontId="21" fillId="0" borderId="24" xfId="0" applyNumberFormat="1" applyFont="1" applyBorder="1" applyAlignment="1">
      <alignment horizontal="right" vertical="center" wrapText="1"/>
    </xf>
    <xf numFmtId="2" fontId="19" fillId="0" borderId="24" xfId="0" applyNumberFormat="1" applyFont="1" applyBorder="1" applyAlignment="1">
      <alignment horizontal="right" vertical="center" wrapText="1"/>
    </xf>
    <xf numFmtId="2" fontId="21" fillId="0" borderId="23" xfId="0" applyNumberFormat="1" applyFont="1" applyBorder="1" applyAlignment="1">
      <alignment horizontal="right" vertical="center" wrapText="1"/>
    </xf>
    <xf numFmtId="2" fontId="19" fillId="5" borderId="11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Alignment="1">
      <alignment horizontal="right" vertical="center" wrapText="1"/>
    </xf>
    <xf numFmtId="2" fontId="21" fillId="5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2" fontId="21" fillId="8" borderId="0" xfId="0" applyNumberFormat="1" applyFont="1" applyFill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Fill="1" applyBorder="1" applyAlignment="1">
      <alignment horizontal="right" vertical="center" wrapText="1"/>
    </xf>
    <xf numFmtId="0" fontId="21" fillId="0" borderId="0" xfId="0" quotePrefix="1" applyFont="1" applyFill="1" applyBorder="1" applyAlignment="1">
      <alignment horizontal="right" vertical="center" wrapText="1"/>
    </xf>
    <xf numFmtId="0" fontId="13" fillId="2" borderId="54" xfId="0" applyFont="1" applyFill="1" applyBorder="1" applyAlignment="1">
      <alignment horizontal="center" vertical="center" wrapText="1"/>
    </xf>
    <xf numFmtId="3" fontId="19" fillId="5" borderId="54" xfId="0" applyNumberFormat="1" applyFont="1" applyFill="1" applyBorder="1" applyAlignment="1">
      <alignment horizontal="right" vertical="center" wrapText="1"/>
    </xf>
    <xf numFmtId="0" fontId="13" fillId="2" borderId="56" xfId="0" applyFont="1" applyFill="1" applyBorder="1" applyAlignment="1">
      <alignment horizontal="center" vertical="center" wrapText="1"/>
    </xf>
    <xf numFmtId="3" fontId="19" fillId="5" borderId="57" xfId="0" applyNumberFormat="1" applyFont="1" applyFill="1" applyBorder="1" applyAlignment="1">
      <alignment horizontal="right" vertical="center" wrapText="1"/>
    </xf>
    <xf numFmtId="0" fontId="21" fillId="5" borderId="58" xfId="0" applyFont="1" applyFill="1" applyBorder="1" applyAlignment="1">
      <alignment horizontal="right" vertical="center" wrapText="1"/>
    </xf>
    <xf numFmtId="0" fontId="21" fillId="0" borderId="58" xfId="0" applyFont="1" applyBorder="1" applyAlignment="1">
      <alignment horizontal="right" vertical="center" wrapText="1"/>
    </xf>
    <xf numFmtId="0" fontId="19" fillId="0" borderId="59" xfId="0" applyFont="1" applyBorder="1" applyAlignment="1">
      <alignment horizontal="right" vertical="center" wrapText="1"/>
    </xf>
    <xf numFmtId="0" fontId="21" fillId="5" borderId="60" xfId="0" applyFont="1" applyFill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61" xfId="0" applyFont="1" applyBorder="1" applyAlignment="1">
      <alignment horizontal="right" vertical="center" wrapText="1"/>
    </xf>
    <xf numFmtId="0" fontId="21" fillId="0" borderId="57" xfId="0" applyFont="1" applyBorder="1" applyAlignment="1">
      <alignment horizontal="right" vertical="center" wrapText="1"/>
    </xf>
    <xf numFmtId="3" fontId="19" fillId="5" borderId="62" xfId="0" applyNumberFormat="1" applyFont="1" applyFill="1" applyBorder="1" applyAlignment="1">
      <alignment horizontal="right" vertical="center" wrapText="1"/>
    </xf>
    <xf numFmtId="0" fontId="19" fillId="0" borderId="63" xfId="0" applyFont="1" applyBorder="1" applyAlignment="1">
      <alignment horizontal="right" vertical="center" wrapText="1"/>
    </xf>
    <xf numFmtId="3" fontId="19" fillId="0" borderId="64" xfId="0" applyNumberFormat="1" applyFont="1" applyFill="1" applyBorder="1" applyAlignment="1">
      <alignment horizontal="right" vertical="center" wrapText="1"/>
    </xf>
    <xf numFmtId="0" fontId="21" fillId="4" borderId="58" xfId="0" applyFont="1" applyFill="1" applyBorder="1" applyAlignment="1">
      <alignment horizontal="right" vertical="center" wrapText="1"/>
    </xf>
    <xf numFmtId="0" fontId="21" fillId="5" borderId="66" xfId="0" applyFont="1" applyFill="1" applyBorder="1" applyAlignment="1">
      <alignment horizontal="right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5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0" fontId="11" fillId="0" borderId="11" xfId="0" applyFont="1" applyBorder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48" xfId="0" applyFont="1" applyFill="1" applyBorder="1" applyAlignment="1">
      <alignment vertical="center" wrapText="1"/>
    </xf>
    <xf numFmtId="0" fontId="13" fillId="2" borderId="50" xfId="0" applyFont="1" applyFill="1" applyBorder="1" applyAlignment="1">
      <alignment vertical="center" wrapText="1"/>
    </xf>
    <xf numFmtId="164" fontId="0" fillId="0" borderId="0" xfId="1" applyNumberFormat="1" applyFont="1"/>
    <xf numFmtId="0" fontId="13" fillId="5" borderId="27" xfId="0" applyFont="1" applyFill="1" applyBorder="1" applyAlignment="1">
      <alignment vertical="center" wrapText="1"/>
    </xf>
    <xf numFmtId="164" fontId="19" fillId="5" borderId="23" xfId="1" applyNumberFormat="1" applyFont="1" applyFill="1" applyBorder="1" applyAlignment="1">
      <alignment horizontal="right" vertical="center" wrapText="1"/>
    </xf>
    <xf numFmtId="164" fontId="21" fillId="5" borderId="24" xfId="1" applyNumberFormat="1" applyFont="1" applyFill="1" applyBorder="1" applyAlignment="1">
      <alignment horizontal="right" vertical="center" wrapText="1"/>
    </xf>
    <xf numFmtId="164" fontId="21" fillId="5" borderId="40" xfId="1" applyNumberFormat="1" applyFont="1" applyFill="1" applyBorder="1" applyAlignment="1">
      <alignment horizontal="right" vertical="center" wrapText="1"/>
    </xf>
    <xf numFmtId="164" fontId="21" fillId="0" borderId="24" xfId="1" applyNumberFormat="1" applyFont="1" applyBorder="1" applyAlignment="1">
      <alignment horizontal="right" vertical="center" wrapText="1"/>
    </xf>
    <xf numFmtId="164" fontId="21" fillId="5" borderId="0" xfId="1" applyNumberFormat="1" applyFont="1" applyFill="1" applyAlignment="1">
      <alignment horizontal="right" vertical="center" wrapText="1"/>
    </xf>
    <xf numFmtId="164" fontId="21" fillId="0" borderId="0" xfId="1" applyNumberFormat="1" applyFont="1" applyAlignment="1">
      <alignment horizontal="right" vertical="center" wrapText="1"/>
    </xf>
    <xf numFmtId="0" fontId="49" fillId="9" borderId="70" xfId="0" applyFont="1" applyFill="1" applyBorder="1" applyAlignment="1">
      <alignment horizontal="left" wrapText="1"/>
    </xf>
    <xf numFmtId="0" fontId="13" fillId="2" borderId="24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0" fillId="0" borderId="71" xfId="0" applyBorder="1"/>
    <xf numFmtId="0" fontId="0" fillId="0" borderId="47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6" xfId="0" applyBorder="1"/>
    <xf numFmtId="0" fontId="0" fillId="0" borderId="77" xfId="0" applyBorder="1"/>
    <xf numFmtId="166" fontId="0" fillId="0" borderId="0" xfId="0" applyNumberFormat="1"/>
    <xf numFmtId="0" fontId="0" fillId="9" borderId="70" xfId="0" applyFill="1" applyBorder="1"/>
    <xf numFmtId="3" fontId="51" fillId="12" borderId="70" xfId="0" applyNumberFormat="1" applyFont="1" applyFill="1" applyBorder="1" applyAlignment="1">
      <alignment horizontal="right"/>
    </xf>
    <xf numFmtId="0" fontId="51" fillId="12" borderId="70" xfId="0" applyFont="1" applyFill="1" applyBorder="1" applyAlignment="1">
      <alignment horizontal="right"/>
    </xf>
    <xf numFmtId="0" fontId="49" fillId="13" borderId="70" xfId="0" applyFont="1" applyFill="1" applyBorder="1"/>
    <xf numFmtId="0" fontId="48" fillId="9" borderId="67" xfId="0" applyFont="1" applyFill="1" applyBorder="1" applyAlignment="1"/>
    <xf numFmtId="0" fontId="48" fillId="9" borderId="68" xfId="0" applyFont="1" applyFill="1" applyBorder="1" applyAlignment="1"/>
    <xf numFmtId="0" fontId="48" fillId="9" borderId="69" xfId="0" applyFont="1" applyFill="1" applyBorder="1" applyAlignment="1"/>
    <xf numFmtId="0" fontId="49" fillId="10" borderId="67" xfId="0" applyFont="1" applyFill="1" applyBorder="1" applyAlignment="1"/>
    <xf numFmtId="0" fontId="49" fillId="10" borderId="68" xfId="0" applyFont="1" applyFill="1" applyBorder="1" applyAlignment="1"/>
    <xf numFmtId="0" fontId="49" fillId="10" borderId="69" xfId="0" applyFont="1" applyFill="1" applyBorder="1" applyAlignment="1"/>
    <xf numFmtId="0" fontId="50" fillId="11" borderId="67" xfId="0" applyFont="1" applyFill="1" applyBorder="1" applyAlignment="1"/>
    <xf numFmtId="0" fontId="50" fillId="11" borderId="68" xfId="0" applyFont="1" applyFill="1" applyBorder="1" applyAlignment="1"/>
    <xf numFmtId="0" fontId="50" fillId="11" borderId="69" xfId="0" applyFont="1" applyFill="1" applyBorder="1" applyAlignment="1"/>
    <xf numFmtId="0" fontId="48" fillId="11" borderId="67" xfId="0" applyFont="1" applyFill="1" applyBorder="1" applyAlignment="1"/>
    <xf numFmtId="0" fontId="48" fillId="11" borderId="68" xfId="0" applyFont="1" applyFill="1" applyBorder="1" applyAlignment="1"/>
    <xf numFmtId="0" fontId="48" fillId="11" borderId="69" xfId="0" applyFont="1" applyFill="1" applyBorder="1" applyAlignment="1"/>
    <xf numFmtId="0" fontId="49" fillId="11" borderId="67" xfId="0" applyFont="1" applyFill="1" applyBorder="1" applyAlignment="1"/>
    <xf numFmtId="0" fontId="49" fillId="11" borderId="68" xfId="0" applyFont="1" applyFill="1" applyBorder="1" applyAlignment="1"/>
    <xf numFmtId="0" fontId="49" fillId="11" borderId="69" xfId="0" applyFont="1" applyFill="1" applyBorder="1" applyAlignment="1"/>
    <xf numFmtId="0" fontId="49" fillId="9" borderId="67" xfId="0" applyFont="1" applyFill="1" applyBorder="1" applyAlignment="1">
      <alignment wrapText="1"/>
    </xf>
    <xf numFmtId="0" fontId="49" fillId="9" borderId="68" xfId="0" applyFont="1" applyFill="1" applyBorder="1" applyAlignment="1">
      <alignment wrapText="1"/>
    </xf>
    <xf numFmtId="0" fontId="49" fillId="9" borderId="69" xfId="0" applyFont="1" applyFill="1" applyBorder="1" applyAlignment="1">
      <alignment wrapText="1"/>
    </xf>
    <xf numFmtId="0" fontId="49" fillId="10" borderId="67" xfId="0" applyFont="1" applyFill="1" applyBorder="1" applyAlignment="1">
      <alignment wrapText="1"/>
    </xf>
    <xf numFmtId="0" fontId="49" fillId="10" borderId="68" xfId="0" applyFont="1" applyFill="1" applyBorder="1" applyAlignment="1">
      <alignment wrapText="1"/>
    </xf>
    <xf numFmtId="0" fontId="49" fillId="10" borderId="69" xfId="0" applyFont="1" applyFill="1" applyBorder="1" applyAlignment="1">
      <alignment wrapText="1"/>
    </xf>
    <xf numFmtId="0" fontId="53" fillId="10" borderId="67" xfId="0" applyFont="1" applyFill="1" applyBorder="1" applyAlignment="1">
      <alignment wrapText="1"/>
    </xf>
    <xf numFmtId="3" fontId="54" fillId="12" borderId="70" xfId="0" applyNumberFormat="1" applyFont="1" applyFill="1" applyBorder="1" applyAlignment="1">
      <alignment horizontal="right"/>
    </xf>
    <xf numFmtId="0" fontId="51" fillId="14" borderId="70" xfId="0" applyFont="1" applyFill="1" applyBorder="1" applyAlignment="1">
      <alignment horizontal="right"/>
    </xf>
    <xf numFmtId="0" fontId="55" fillId="8" borderId="0" xfId="0" applyFont="1" applyFill="1" applyAlignment="1">
      <alignment vertical="center"/>
    </xf>
    <xf numFmtId="0" fontId="55" fillId="8" borderId="0" xfId="0" applyFont="1" applyFill="1" applyBorder="1" applyAlignment="1">
      <alignment vertical="center"/>
    </xf>
    <xf numFmtId="3" fontId="56" fillId="8" borderId="0" xfId="0" applyNumberFormat="1" applyFont="1" applyFill="1" applyBorder="1" applyAlignment="1">
      <alignment horizontal="right" vertical="center"/>
    </xf>
    <xf numFmtId="0" fontId="57" fillId="8" borderId="0" xfId="0" applyNumberFormat="1" applyFont="1" applyFill="1" applyBorder="1" applyAlignment="1">
      <alignment vertical="center"/>
    </xf>
    <xf numFmtId="3" fontId="0" fillId="0" borderId="0" xfId="0" applyNumberFormat="1"/>
    <xf numFmtId="0" fontId="58" fillId="0" borderId="0" xfId="0" applyFont="1"/>
    <xf numFmtId="0" fontId="49" fillId="9" borderId="0" xfId="0" applyFont="1" applyFill="1" applyBorder="1" applyAlignment="1">
      <alignment horizontal="left" wrapText="1"/>
    </xf>
    <xf numFmtId="166" fontId="9" fillId="4" borderId="19" xfId="0" applyNumberFormat="1" applyFont="1" applyFill="1" applyBorder="1" applyAlignment="1">
      <alignment vertical="center" wrapText="1"/>
    </xf>
    <xf numFmtId="166" fontId="19" fillId="0" borderId="24" xfId="0" applyNumberFormat="1" applyFont="1" applyBorder="1" applyAlignment="1">
      <alignment horizontal="right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21" fillId="5" borderId="24" xfId="0" applyNumberFormat="1" applyFont="1" applyFill="1" applyBorder="1" applyAlignment="1">
      <alignment horizontal="right" vertical="center" wrapText="1"/>
    </xf>
    <xf numFmtId="166" fontId="21" fillId="5" borderId="0" xfId="0" applyNumberFormat="1" applyFont="1" applyFill="1" applyAlignment="1">
      <alignment horizontal="center" vertical="center" wrapText="1"/>
    </xf>
    <xf numFmtId="166" fontId="21" fillId="0" borderId="24" xfId="0" applyNumberFormat="1" applyFont="1" applyBorder="1" applyAlignment="1">
      <alignment horizontal="right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right" vertical="center" wrapText="1"/>
    </xf>
    <xf numFmtId="166" fontId="21" fillId="5" borderId="0" xfId="0" applyNumberFormat="1" applyFont="1" applyFill="1" applyAlignment="1">
      <alignment horizontal="right" vertical="center" wrapText="1"/>
    </xf>
    <xf numFmtId="166" fontId="21" fillId="5" borderId="40" xfId="0" applyNumberFormat="1" applyFont="1" applyFill="1" applyBorder="1" applyAlignment="1">
      <alignment horizontal="right" vertical="center" wrapText="1"/>
    </xf>
    <xf numFmtId="166" fontId="21" fillId="0" borderId="40" xfId="0" applyNumberFormat="1" applyFont="1" applyBorder="1" applyAlignment="1">
      <alignment horizontal="right" vertical="center" wrapText="1"/>
    </xf>
    <xf numFmtId="166" fontId="21" fillId="5" borderId="23" xfId="0" applyNumberFormat="1" applyFont="1" applyFill="1" applyBorder="1" applyAlignment="1">
      <alignment horizontal="right" vertical="center" wrapText="1"/>
    </xf>
    <xf numFmtId="166" fontId="21" fillId="5" borderId="30" xfId="0" applyNumberFormat="1" applyFont="1" applyFill="1" applyBorder="1" applyAlignment="1">
      <alignment horizontal="right" vertical="center" wrapText="1"/>
    </xf>
    <xf numFmtId="166" fontId="21" fillId="0" borderId="23" xfId="0" applyNumberFormat="1" applyFont="1" applyBorder="1" applyAlignment="1">
      <alignment horizontal="right" vertical="center" wrapText="1"/>
    </xf>
    <xf numFmtId="166" fontId="21" fillId="0" borderId="30" xfId="0" applyNumberFormat="1" applyFont="1" applyBorder="1" applyAlignment="1">
      <alignment horizontal="right" vertical="center" wrapText="1"/>
    </xf>
    <xf numFmtId="166" fontId="19" fillId="4" borderId="23" xfId="0" applyNumberFormat="1" applyFont="1" applyFill="1" applyBorder="1" applyAlignment="1">
      <alignment horizontal="right" vertical="center" wrapText="1"/>
    </xf>
    <xf numFmtId="166" fontId="19" fillId="4" borderId="11" xfId="0" applyNumberFormat="1" applyFont="1" applyFill="1" applyBorder="1" applyAlignment="1">
      <alignment horizontal="right" vertical="center" wrapText="1"/>
    </xf>
    <xf numFmtId="166" fontId="21" fillId="5" borderId="58" xfId="0" applyNumberFormat="1" applyFont="1" applyFill="1" applyBorder="1" applyAlignment="1">
      <alignment horizontal="right" vertical="center" wrapText="1"/>
    </xf>
    <xf numFmtId="166" fontId="21" fillId="0" borderId="58" xfId="0" applyNumberFormat="1" applyFont="1" applyBorder="1" applyAlignment="1">
      <alignment horizontal="right" vertical="center" wrapText="1"/>
    </xf>
    <xf numFmtId="166" fontId="21" fillId="5" borderId="24" xfId="0" quotePrefix="1" applyNumberFormat="1" applyFont="1" applyFill="1" applyBorder="1" applyAlignment="1">
      <alignment horizontal="right" vertical="center" wrapText="1"/>
    </xf>
    <xf numFmtId="166" fontId="21" fillId="5" borderId="0" xfId="0" quotePrefix="1" applyNumberFormat="1" applyFont="1" applyFill="1" applyAlignment="1">
      <alignment horizontal="right" vertical="center" wrapText="1"/>
    </xf>
    <xf numFmtId="166" fontId="21" fillId="4" borderId="23" xfId="0" applyNumberFormat="1" applyFont="1" applyFill="1" applyBorder="1" applyAlignment="1">
      <alignment horizontal="right" vertical="center" wrapText="1"/>
    </xf>
    <xf numFmtId="166" fontId="21" fillId="4" borderId="57" xfId="0" applyNumberFormat="1" applyFont="1" applyFill="1" applyBorder="1" applyAlignment="1">
      <alignment horizontal="right" vertical="center" wrapText="1"/>
    </xf>
    <xf numFmtId="166" fontId="21" fillId="4" borderId="11" xfId="0" applyNumberFormat="1" applyFont="1" applyFill="1" applyBorder="1" applyAlignment="1">
      <alignment horizontal="right" vertical="center" wrapText="1"/>
    </xf>
    <xf numFmtId="166" fontId="19" fillId="4" borderId="57" xfId="0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left" vertical="center" wrapText="1" indent="6"/>
    </xf>
    <xf numFmtId="0" fontId="6" fillId="0" borderId="0" xfId="0" applyFont="1" applyAlignment="1">
      <alignment horizontal="left" vertical="center" wrapText="1" indent="6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59" fillId="15" borderId="0" xfId="0" applyFont="1" applyFill="1" applyAlignment="1">
      <alignment horizontal="left" vertical="center" wrapText="1"/>
    </xf>
    <xf numFmtId="164" fontId="0" fillId="0" borderId="0" xfId="0" applyNumberFormat="1"/>
    <xf numFmtId="0" fontId="13" fillId="2" borderId="30" xfId="0" applyFont="1" applyFill="1" applyBorder="1" applyAlignment="1">
      <alignment horizontal="center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1" applyNumberFormat="1" applyFont="1" applyBorder="1"/>
    <xf numFmtId="0" fontId="16" fillId="2" borderId="2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4" fillId="0" borderId="93" xfId="0" applyFont="1" applyBorder="1" applyAlignment="1">
      <alignment horizontal="left" vertical="center" wrapText="1" indent="1"/>
    </xf>
    <xf numFmtId="0" fontId="21" fillId="0" borderId="94" xfId="0" applyFont="1" applyBorder="1" applyAlignment="1">
      <alignment horizontal="right" vertical="center" wrapText="1"/>
    </xf>
    <xf numFmtId="0" fontId="24" fillId="5" borderId="93" xfId="0" applyFont="1" applyFill="1" applyBorder="1" applyAlignment="1">
      <alignment horizontal="left" vertical="center" wrapText="1" indent="1"/>
    </xf>
    <xf numFmtId="0" fontId="21" fillId="5" borderId="94" xfId="0" applyFont="1" applyFill="1" applyBorder="1" applyAlignment="1">
      <alignment horizontal="right" vertical="center" wrapText="1"/>
    </xf>
    <xf numFmtId="0" fontId="24" fillId="5" borderId="95" xfId="0" applyFont="1" applyFill="1" applyBorder="1" applyAlignment="1">
      <alignment horizontal="left" vertical="center" wrapText="1" indent="1"/>
    </xf>
    <xf numFmtId="0" fontId="21" fillId="5" borderId="42" xfId="0" applyFont="1" applyFill="1" applyBorder="1" applyAlignment="1">
      <alignment horizontal="right" vertical="center" wrapText="1"/>
    </xf>
    <xf numFmtId="0" fontId="21" fillId="5" borderId="96" xfId="0" applyFont="1" applyFill="1" applyBorder="1" applyAlignment="1">
      <alignment horizontal="right" vertical="center" wrapText="1"/>
    </xf>
    <xf numFmtId="0" fontId="24" fillId="0" borderId="89" xfId="0" applyFont="1" applyBorder="1" applyAlignment="1">
      <alignment horizontal="left" vertical="center" wrapText="1" indent="1"/>
    </xf>
    <xf numFmtId="0" fontId="21" fillId="0" borderId="90" xfId="0" applyFont="1" applyBorder="1" applyAlignment="1">
      <alignment horizontal="right" vertical="center" wrapText="1"/>
    </xf>
    <xf numFmtId="0" fontId="21" fillId="0" borderId="91" xfId="0" applyFont="1" applyBorder="1" applyAlignment="1">
      <alignment horizontal="right" vertical="center" wrapText="1"/>
    </xf>
    <xf numFmtId="0" fontId="21" fillId="0" borderId="92" xfId="0" applyFont="1" applyBorder="1" applyAlignment="1">
      <alignment horizontal="right" vertical="center" wrapText="1"/>
    </xf>
    <xf numFmtId="0" fontId="24" fillId="0" borderId="97" xfId="0" applyFont="1" applyBorder="1" applyAlignment="1">
      <alignment horizontal="left" vertical="center" wrapText="1" indent="1"/>
    </xf>
    <xf numFmtId="0" fontId="21" fillId="0" borderId="98" xfId="0" applyFont="1" applyBorder="1" applyAlignment="1">
      <alignment horizontal="right" vertical="center" wrapText="1"/>
    </xf>
    <xf numFmtId="0" fontId="21" fillId="0" borderId="99" xfId="0" applyFont="1" applyBorder="1" applyAlignment="1">
      <alignment horizontal="right" vertical="center" wrapText="1"/>
    </xf>
    <xf numFmtId="0" fontId="13" fillId="5" borderId="93" xfId="0" applyFont="1" applyFill="1" applyBorder="1" applyAlignment="1">
      <alignment horizontal="left" vertical="center" wrapText="1" indent="1"/>
    </xf>
    <xf numFmtId="0" fontId="13" fillId="0" borderId="88" xfId="0" applyFont="1" applyBorder="1" applyAlignment="1">
      <alignment vertical="center" wrapText="1"/>
    </xf>
    <xf numFmtId="0" fontId="21" fillId="0" borderId="100" xfId="0" applyFont="1" applyBorder="1" applyAlignment="1">
      <alignment horizontal="right" vertical="center" wrapText="1"/>
    </xf>
    <xf numFmtId="0" fontId="21" fillId="0" borderId="88" xfId="0" applyFont="1" applyBorder="1" applyAlignment="1">
      <alignment horizontal="right" vertical="center" wrapText="1"/>
    </xf>
    <xf numFmtId="0" fontId="21" fillId="0" borderId="87" xfId="0" applyFont="1" applyBorder="1" applyAlignment="1">
      <alignment horizontal="right" vertical="center" wrapText="1"/>
    </xf>
    <xf numFmtId="0" fontId="13" fillId="0" borderId="102" xfId="0" applyFont="1" applyBorder="1" applyAlignment="1">
      <alignment vertical="center" wrapText="1"/>
    </xf>
    <xf numFmtId="0" fontId="13" fillId="5" borderId="103" xfId="0" applyFont="1" applyFill="1" applyBorder="1" applyAlignment="1">
      <alignment horizontal="justify" vertical="center" wrapText="1"/>
    </xf>
    <xf numFmtId="3" fontId="19" fillId="5" borderId="104" xfId="0" applyNumberFormat="1" applyFont="1" applyFill="1" applyBorder="1" applyAlignment="1">
      <alignment horizontal="right" vertical="center" wrapText="1"/>
    </xf>
    <xf numFmtId="3" fontId="19" fillId="5" borderId="88" xfId="0" applyNumberFormat="1" applyFont="1" applyFill="1" applyBorder="1" applyAlignment="1">
      <alignment horizontal="right" vertical="center" wrapText="1"/>
    </xf>
    <xf numFmtId="3" fontId="19" fillId="5" borderId="100" xfId="0" applyNumberFormat="1" applyFont="1" applyFill="1" applyBorder="1" applyAlignment="1">
      <alignment horizontal="right" vertical="center" wrapText="1"/>
    </xf>
    <xf numFmtId="3" fontId="19" fillId="5" borderId="8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3" fillId="0" borderId="75" xfId="0" applyFont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3" fillId="2" borderId="43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45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166" fontId="21" fillId="5" borderId="94" xfId="0" applyNumberFormat="1" applyFont="1" applyFill="1" applyBorder="1" applyAlignment="1">
      <alignment horizontal="right" vertical="center" wrapText="1"/>
    </xf>
    <xf numFmtId="166" fontId="21" fillId="5" borderId="39" xfId="0" applyNumberFormat="1" applyFont="1" applyFill="1" applyBorder="1" applyAlignment="1">
      <alignment horizontal="right" vertical="center" wrapText="1"/>
    </xf>
    <xf numFmtId="166" fontId="21" fillId="0" borderId="88" xfId="0" applyNumberFormat="1" applyFont="1" applyBorder="1" applyAlignment="1">
      <alignment horizontal="right" vertical="center" wrapText="1"/>
    </xf>
    <xf numFmtId="166" fontId="21" fillId="0" borderId="87" xfId="0" applyNumberFormat="1" applyFont="1" applyBorder="1" applyAlignment="1">
      <alignment horizontal="right" vertical="center" wrapText="1"/>
    </xf>
    <xf numFmtId="166" fontId="21" fillId="5" borderId="94" xfId="0" quotePrefix="1" applyNumberFormat="1" applyFont="1" applyFill="1" applyBorder="1" applyAlignment="1">
      <alignment horizontal="right" vertical="center" wrapText="1"/>
    </xf>
    <xf numFmtId="0" fontId="60" fillId="9" borderId="70" xfId="0" applyFont="1" applyFill="1" applyBorder="1" applyAlignment="1">
      <alignment horizontal="left" wrapText="1"/>
    </xf>
    <xf numFmtId="0" fontId="13" fillId="2" borderId="28" xfId="0" applyFont="1" applyFill="1" applyBorder="1" applyAlignment="1">
      <alignment vertical="center" wrapText="1"/>
    </xf>
    <xf numFmtId="0" fontId="13" fillId="2" borderId="4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3" fontId="19" fillId="5" borderId="48" xfId="0" applyNumberFormat="1" applyFont="1" applyFill="1" applyBorder="1" applyAlignment="1">
      <alignment vertical="center" wrapText="1"/>
    </xf>
    <xf numFmtId="3" fontId="19" fillId="5" borderId="29" xfId="0" applyNumberFormat="1" applyFont="1" applyFill="1" applyBorder="1" applyAlignment="1">
      <alignment vertical="center" wrapText="1"/>
    </xf>
    <xf numFmtId="3" fontId="19" fillId="5" borderId="50" xfId="0" applyNumberFormat="1" applyFont="1" applyFill="1" applyBorder="1" applyAlignment="1">
      <alignment vertical="center" wrapText="1"/>
    </xf>
    <xf numFmtId="3" fontId="19" fillId="5" borderId="30" xfId="0" applyNumberFormat="1" applyFont="1" applyFill="1" applyBorder="1" applyAlignment="1">
      <alignment vertical="center" wrapText="1"/>
    </xf>
    <xf numFmtId="164" fontId="51" fillId="12" borderId="0" xfId="1" applyNumberFormat="1" applyFont="1" applyFill="1" applyBorder="1" applyAlignment="1">
      <alignment horizontal="right"/>
    </xf>
    <xf numFmtId="0" fontId="60" fillId="10" borderId="67" xfId="0" applyFont="1" applyFill="1" applyBorder="1" applyAlignment="1">
      <alignment wrapText="1"/>
    </xf>
    <xf numFmtId="164" fontId="62" fillId="12" borderId="0" xfId="1" applyNumberFormat="1" applyFont="1" applyFill="1" applyBorder="1" applyAlignment="1">
      <alignment horizontal="right"/>
    </xf>
    <xf numFmtId="10" fontId="62" fillId="12" borderId="0" xfId="1" applyNumberFormat="1" applyFont="1" applyFill="1" applyBorder="1" applyAlignment="1">
      <alignment horizontal="right"/>
    </xf>
    <xf numFmtId="168" fontId="62" fillId="12" borderId="0" xfId="1" applyNumberFormat="1" applyFont="1" applyFill="1" applyBorder="1" applyAlignment="1">
      <alignment horizontal="right"/>
    </xf>
    <xf numFmtId="166" fontId="21" fillId="0" borderId="0" xfId="0" quotePrefix="1" applyNumberFormat="1" applyFont="1" applyAlignment="1">
      <alignment horizontal="right" vertical="center" wrapText="1"/>
    </xf>
    <xf numFmtId="166" fontId="21" fillId="6" borderId="24" xfId="0" applyNumberFormat="1" applyFont="1" applyFill="1" applyBorder="1" applyAlignment="1">
      <alignment horizontal="right" vertical="center" wrapText="1"/>
    </xf>
    <xf numFmtId="166" fontId="21" fillId="6" borderId="24" xfId="0" quotePrefix="1" applyNumberFormat="1" applyFont="1" applyFill="1" applyBorder="1" applyAlignment="1">
      <alignment horizontal="right" vertical="center" wrapText="1"/>
    </xf>
    <xf numFmtId="166" fontId="21" fillId="6" borderId="0" xfId="0" applyNumberFormat="1" applyFont="1" applyFill="1" applyAlignment="1">
      <alignment horizontal="right" vertical="center" wrapText="1"/>
    </xf>
    <xf numFmtId="166" fontId="21" fillId="6" borderId="40" xfId="0" applyNumberFormat="1" applyFont="1" applyFill="1" applyBorder="1" applyAlignment="1">
      <alignment horizontal="right" vertical="center" wrapText="1"/>
    </xf>
    <xf numFmtId="166" fontId="21" fillId="0" borderId="24" xfId="0" quotePrefix="1" applyNumberFormat="1" applyFont="1" applyBorder="1" applyAlignment="1">
      <alignment horizontal="right" vertical="center" wrapText="1"/>
    </xf>
    <xf numFmtId="167" fontId="62" fillId="12" borderId="0" xfId="1" applyNumberFormat="1" applyFont="1" applyFill="1" applyBorder="1" applyAlignment="1">
      <alignment horizontal="center"/>
    </xf>
    <xf numFmtId="167" fontId="61" fillId="12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63" fillId="12" borderId="70" xfId="0" applyNumberFormat="1" applyFont="1" applyFill="1" applyBorder="1" applyAlignment="1">
      <alignment horizontal="center"/>
    </xf>
    <xf numFmtId="168" fontId="62" fillId="12" borderId="0" xfId="1" applyNumberFormat="1" applyFont="1" applyFill="1" applyBorder="1" applyAlignment="1">
      <alignment horizontal="center"/>
    </xf>
    <xf numFmtId="168" fontId="61" fillId="12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64" fillId="0" borderId="0" xfId="0" applyFont="1" applyBorder="1"/>
    <xf numFmtId="164" fontId="64" fillId="0" borderId="0" xfId="1" applyNumberFormat="1" applyFont="1" applyBorder="1" applyAlignment="1">
      <alignment horizontal="center"/>
    </xf>
    <xf numFmtId="0" fontId="10" fillId="0" borderId="71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3" fillId="2" borderId="112" xfId="0" applyFont="1" applyFill="1" applyBorder="1" applyAlignment="1">
      <alignment horizontal="center" vertical="center" wrapText="1"/>
    </xf>
    <xf numFmtId="0" fontId="16" fillId="2" borderId="93" xfId="0" applyFont="1" applyFill="1" applyBorder="1" applyAlignment="1">
      <alignment horizontal="center" vertical="center" wrapText="1"/>
    </xf>
    <xf numFmtId="0" fontId="0" fillId="2" borderId="113" xfId="0" applyFill="1" applyBorder="1" applyAlignment="1">
      <alignment vertical="center" wrapText="1"/>
    </xf>
    <xf numFmtId="0" fontId="13" fillId="5" borderId="113" xfId="0" applyFont="1" applyFill="1" applyBorder="1" applyAlignment="1">
      <alignment horizontal="justify" vertical="center" wrapText="1"/>
    </xf>
    <xf numFmtId="0" fontId="13" fillId="0" borderId="93" xfId="0" applyFont="1" applyBorder="1" applyAlignment="1">
      <alignment vertical="center" wrapText="1"/>
    </xf>
    <xf numFmtId="0" fontId="24" fillId="5" borderId="93" xfId="0" applyFont="1" applyFill="1" applyBorder="1" applyAlignment="1">
      <alignment vertical="center" wrapText="1"/>
    </xf>
    <xf numFmtId="0" fontId="24" fillId="0" borderId="93" xfId="0" applyFont="1" applyBorder="1" applyAlignment="1">
      <alignment vertical="center" wrapText="1"/>
    </xf>
    <xf numFmtId="0" fontId="24" fillId="4" borderId="113" xfId="0" applyFont="1" applyFill="1" applyBorder="1" applyAlignment="1">
      <alignment vertical="center" wrapText="1"/>
    </xf>
    <xf numFmtId="0" fontId="24" fillId="5" borderId="113" xfId="0" applyFont="1" applyFill="1" applyBorder="1" applyAlignment="1">
      <alignment vertical="center" wrapText="1"/>
    </xf>
    <xf numFmtId="0" fontId="13" fillId="0" borderId="0" xfId="0" applyFont="1"/>
    <xf numFmtId="0" fontId="21" fillId="0" borderId="0" xfId="0" applyFont="1" applyBorder="1" applyAlignment="1">
      <alignment horizontal="righ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166" fontId="40" fillId="0" borderId="24" xfId="0" applyNumberFormat="1" applyFont="1" applyBorder="1" applyAlignment="1">
      <alignment horizontal="right" vertical="center" wrapText="1"/>
    </xf>
    <xf numFmtId="0" fontId="24" fillId="0" borderId="0" xfId="0" applyFont="1"/>
    <xf numFmtId="0" fontId="13" fillId="0" borderId="2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66" fontId="21" fillId="5" borderId="0" xfId="0" applyNumberFormat="1" applyFont="1" applyFill="1" applyBorder="1" applyAlignment="1">
      <alignment horizontal="right" vertical="center" wrapText="1"/>
    </xf>
    <xf numFmtId="166" fontId="21" fillId="0" borderId="1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justify" vertical="center" wrapText="1"/>
    </xf>
    <xf numFmtId="164" fontId="64" fillId="0" borderId="0" xfId="1" applyNumberFormat="1" applyFont="1"/>
    <xf numFmtId="0" fontId="64" fillId="0" borderId="0" xfId="0" applyFont="1"/>
    <xf numFmtId="10" fontId="64" fillId="0" borderId="0" xfId="1" applyNumberFormat="1" applyFont="1"/>
    <xf numFmtId="0" fontId="66" fillId="8" borderId="0" xfId="0" applyFont="1" applyFill="1" applyAlignment="1">
      <alignment vertical="center"/>
    </xf>
    <xf numFmtId="0" fontId="67" fillId="8" borderId="0" xfId="0" applyFont="1" applyFill="1" applyBorder="1" applyAlignment="1">
      <alignment vertical="center"/>
    </xf>
    <xf numFmtId="3" fontId="61" fillId="8" borderId="0" xfId="0" applyNumberFormat="1" applyFont="1" applyFill="1" applyBorder="1" applyAlignment="1">
      <alignment horizontal="right" vertical="center"/>
    </xf>
    <xf numFmtId="0" fontId="66" fillId="8" borderId="76" xfId="0" applyFont="1" applyFill="1" applyBorder="1" applyAlignment="1">
      <alignment vertical="center"/>
    </xf>
    <xf numFmtId="0" fontId="67" fillId="8" borderId="76" xfId="0" applyFont="1" applyFill="1" applyBorder="1" applyAlignment="1">
      <alignment vertical="center"/>
    </xf>
    <xf numFmtId="3" fontId="61" fillId="8" borderId="76" xfId="0" applyNumberFormat="1" applyFont="1" applyFill="1" applyBorder="1" applyAlignment="1">
      <alignment horizontal="right" vertical="center"/>
    </xf>
    <xf numFmtId="0" fontId="66" fillId="8" borderId="0" xfId="0" applyFont="1" applyFill="1" applyBorder="1" applyAlignment="1">
      <alignment vertical="center"/>
    </xf>
    <xf numFmtId="0" fontId="67" fillId="8" borderId="85" xfId="0" applyFont="1" applyFill="1" applyBorder="1" applyAlignment="1">
      <alignment vertical="center"/>
    </xf>
    <xf numFmtId="0" fontId="68" fillId="8" borderId="47" xfId="0" applyFont="1" applyFill="1" applyBorder="1" applyAlignment="1">
      <alignment vertical="center"/>
    </xf>
    <xf numFmtId="3" fontId="67" fillId="8" borderId="80" xfId="0" applyNumberFormat="1" applyFont="1" applyFill="1" applyBorder="1" applyAlignment="1">
      <alignment vertical="center"/>
    </xf>
    <xf numFmtId="0" fontId="67" fillId="8" borderId="0" xfId="0" applyFont="1" applyFill="1" applyAlignment="1">
      <alignment vertical="center"/>
    </xf>
    <xf numFmtId="0" fontId="68" fillId="8" borderId="0" xfId="0" applyFont="1" applyFill="1" applyAlignment="1">
      <alignment vertical="center"/>
    </xf>
    <xf numFmtId="3" fontId="67" fillId="8" borderId="0" xfId="0" applyNumberFormat="1" applyFont="1" applyFill="1" applyBorder="1" applyAlignment="1">
      <alignment vertical="center"/>
    </xf>
    <xf numFmtId="0" fontId="60" fillId="8" borderId="0" xfId="0" applyFont="1" applyFill="1" applyBorder="1" applyAlignment="1">
      <alignment vertical="center"/>
    </xf>
    <xf numFmtId="0" fontId="60" fillId="8" borderId="81" xfId="0" applyNumberFormat="1" applyFont="1" applyFill="1" applyBorder="1" applyAlignment="1">
      <alignment vertical="center"/>
    </xf>
    <xf numFmtId="3" fontId="69" fillId="5" borderId="23" xfId="0" applyNumberFormat="1" applyFont="1" applyFill="1" applyBorder="1" applyAlignment="1">
      <alignment horizontal="right" vertical="center" wrapText="1"/>
    </xf>
    <xf numFmtId="3" fontId="62" fillId="8" borderId="81" xfId="0" applyNumberFormat="1" applyFont="1" applyFill="1" applyBorder="1" applyAlignment="1">
      <alignment vertical="center"/>
    </xf>
    <xf numFmtId="0" fontId="68" fillId="8" borderId="0" xfId="0" applyFont="1" applyFill="1" applyBorder="1" applyAlignment="1">
      <alignment vertical="center"/>
    </xf>
    <xf numFmtId="0" fontId="70" fillId="8" borderId="0" xfId="0" applyFont="1" applyFill="1" applyBorder="1" applyAlignment="1">
      <alignment vertical="center"/>
    </xf>
    <xf numFmtId="0" fontId="67" fillId="8" borderId="85" xfId="0" applyFont="1" applyFill="1" applyBorder="1" applyAlignment="1">
      <alignment vertical="top"/>
    </xf>
    <xf numFmtId="0" fontId="67" fillId="8" borderId="0" xfId="0" applyFont="1" applyFill="1" applyBorder="1" applyAlignment="1">
      <alignment vertical="top"/>
    </xf>
    <xf numFmtId="0" fontId="67" fillId="8" borderId="85" xfId="0" applyFont="1" applyFill="1" applyBorder="1" applyAlignment="1">
      <alignment vertical="top" wrapText="1"/>
    </xf>
    <xf numFmtId="0" fontId="67" fillId="8" borderId="0" xfId="0" applyFont="1" applyFill="1" applyBorder="1" applyAlignment="1">
      <alignment vertical="top" wrapText="1"/>
    </xf>
    <xf numFmtId="0" fontId="60" fillId="8" borderId="85" xfId="0" applyFont="1" applyFill="1" applyBorder="1" applyAlignment="1">
      <alignment vertical="top" wrapText="1"/>
    </xf>
    <xf numFmtId="0" fontId="67" fillId="8" borderId="82" xfId="0" applyNumberFormat="1" applyFont="1" applyFill="1" applyBorder="1" applyAlignment="1">
      <alignment vertical="center"/>
    </xf>
    <xf numFmtId="2" fontId="67" fillId="8" borderId="0" xfId="0" applyNumberFormat="1" applyFont="1" applyFill="1" applyAlignment="1">
      <alignment vertical="center"/>
    </xf>
    <xf numFmtId="3" fontId="61" fillId="8" borderId="82" xfId="0" applyNumberFormat="1" applyFont="1" applyFill="1" applyBorder="1" applyAlignment="1">
      <alignment horizontal="right" vertical="center"/>
    </xf>
    <xf numFmtId="0" fontId="60" fillId="8" borderId="81" xfId="0" applyFont="1" applyFill="1" applyBorder="1" applyAlignment="1">
      <alignment vertical="center"/>
    </xf>
    <xf numFmtId="0" fontId="69" fillId="8" borderId="0" xfId="0" applyFont="1" applyFill="1" applyAlignment="1">
      <alignment vertical="center"/>
    </xf>
    <xf numFmtId="3" fontId="62" fillId="8" borderId="81" xfId="0" applyNumberFormat="1" applyFont="1" applyFill="1" applyBorder="1" applyAlignment="1">
      <alignment horizontal="right" vertical="center"/>
    </xf>
    <xf numFmtId="3" fontId="62" fillId="8" borderId="0" xfId="0" applyNumberFormat="1" applyFont="1" applyFill="1" applyAlignment="1">
      <alignment horizontal="right" vertical="center"/>
    </xf>
    <xf numFmtId="0" fontId="67" fillId="8" borderId="0" xfId="0" applyNumberFormat="1" applyFont="1" applyFill="1" applyBorder="1" applyAlignment="1">
      <alignment vertical="center"/>
    </xf>
    <xf numFmtId="0" fontId="67" fillId="8" borderId="84" xfId="0" applyNumberFormat="1" applyFont="1" applyFill="1" applyBorder="1" applyAlignment="1">
      <alignment vertical="center"/>
    </xf>
    <xf numFmtId="3" fontId="61" fillId="8" borderId="84" xfId="0" applyNumberFormat="1" applyFont="1" applyFill="1" applyBorder="1" applyAlignment="1">
      <alignment horizontal="right" vertical="center"/>
    </xf>
    <xf numFmtId="0" fontId="67" fillId="8" borderId="0" xfId="0" applyNumberFormat="1" applyFont="1" applyFill="1" applyAlignment="1">
      <alignment vertical="center"/>
    </xf>
    <xf numFmtId="0" fontId="71" fillId="8" borderId="0" xfId="0" applyNumberFormat="1" applyFont="1" applyFill="1" applyBorder="1" applyAlignment="1">
      <alignment vertical="center"/>
    </xf>
    <xf numFmtId="3" fontId="64" fillId="0" borderId="0" xfId="0" applyNumberFormat="1" applyFont="1"/>
    <xf numFmtId="0" fontId="64" fillId="0" borderId="31" xfId="0" applyFont="1" applyBorder="1"/>
    <xf numFmtId="0" fontId="64" fillId="0" borderId="32" xfId="0" applyFont="1" applyBorder="1"/>
    <xf numFmtId="0" fontId="64" fillId="0" borderId="33" xfId="0" applyFont="1" applyBorder="1"/>
    <xf numFmtId="0" fontId="64" fillId="0" borderId="34" xfId="0" applyFont="1" applyBorder="1"/>
    <xf numFmtId="0" fontId="64" fillId="0" borderId="35" xfId="0" applyFont="1" applyBorder="1"/>
    <xf numFmtId="0" fontId="64" fillId="0" borderId="36" xfId="0" applyFont="1" applyBorder="1"/>
    <xf numFmtId="0" fontId="64" fillId="0" borderId="37" xfId="0" applyFont="1" applyBorder="1"/>
    <xf numFmtId="0" fontId="64" fillId="0" borderId="38" xfId="0" applyFont="1" applyBorder="1"/>
    <xf numFmtId="0" fontId="72" fillId="0" borderId="0" xfId="0" applyFont="1"/>
    <xf numFmtId="0" fontId="60" fillId="15" borderId="0" xfId="0" applyFont="1" applyFill="1" applyAlignment="1">
      <alignment vertical="center" wrapText="1"/>
    </xf>
    <xf numFmtId="0" fontId="60" fillId="15" borderId="0" xfId="0" applyFont="1" applyFill="1" applyAlignment="1">
      <alignment horizontal="center" vertical="center" wrapText="1"/>
    </xf>
    <xf numFmtId="0" fontId="62" fillId="16" borderId="0" xfId="0" applyFont="1" applyFill="1" applyAlignment="1">
      <alignment horizontal="center" vertical="center" wrapText="1"/>
    </xf>
    <xf numFmtId="0" fontId="61" fillId="16" borderId="0" xfId="0" applyFont="1" applyFill="1" applyAlignment="1">
      <alignment horizontal="center" vertical="center" wrapText="1"/>
    </xf>
    <xf numFmtId="0" fontId="60" fillId="15" borderId="0" xfId="0" applyFont="1" applyFill="1" applyAlignment="1">
      <alignment horizontal="left" vertical="center" wrapText="1"/>
    </xf>
    <xf numFmtId="3" fontId="61" fillId="17" borderId="86" xfId="0" applyNumberFormat="1" applyFont="1" applyFill="1" applyBorder="1" applyAlignment="1">
      <alignment horizontal="right" vertical="center" wrapText="1"/>
    </xf>
    <xf numFmtId="164" fontId="64" fillId="0" borderId="0" xfId="0" applyNumberFormat="1" applyFont="1"/>
    <xf numFmtId="0" fontId="61" fillId="17" borderId="86" xfId="0" applyFont="1" applyFill="1" applyBorder="1" applyAlignment="1">
      <alignment horizontal="right" vertical="center" wrapText="1"/>
    </xf>
    <xf numFmtId="0" fontId="74" fillId="2" borderId="41" xfId="0" applyFont="1" applyFill="1" applyBorder="1" applyAlignment="1">
      <alignment horizontal="center" vertical="center" wrapText="1"/>
    </xf>
    <xf numFmtId="0" fontId="74" fillId="2" borderId="30" xfId="0" applyFont="1" applyFill="1" applyBorder="1" applyAlignment="1">
      <alignment horizontal="center" vertical="center" wrapText="1"/>
    </xf>
    <xf numFmtId="0" fontId="74" fillId="5" borderId="23" xfId="0" applyFont="1" applyFill="1" applyBorder="1" applyAlignment="1">
      <alignment horizontal="justify" vertical="center" wrapText="1"/>
    </xf>
    <xf numFmtId="3" fontId="69" fillId="5" borderId="23" xfId="0" applyNumberFormat="1" applyFont="1" applyFill="1" applyBorder="1" applyAlignment="1">
      <alignment horizontal="center" vertical="center" wrapText="1"/>
    </xf>
    <xf numFmtId="3" fontId="69" fillId="5" borderId="30" xfId="0" applyNumberFormat="1" applyFont="1" applyFill="1" applyBorder="1" applyAlignment="1">
      <alignment horizontal="right" vertical="center" wrapText="1"/>
    </xf>
    <xf numFmtId="0" fontId="74" fillId="4" borderId="23" xfId="0" applyFont="1" applyFill="1" applyBorder="1" applyAlignment="1">
      <alignment horizontal="justify" vertical="center" wrapText="1"/>
    </xf>
    <xf numFmtId="0" fontId="69" fillId="4" borderId="23" xfId="0" applyFont="1" applyFill="1" applyBorder="1" applyAlignment="1">
      <alignment horizontal="right" vertical="center" wrapText="1"/>
    </xf>
    <xf numFmtId="0" fontId="69" fillId="4" borderId="30" xfId="0" applyFont="1" applyFill="1" applyBorder="1" applyAlignment="1">
      <alignment horizontal="right" vertical="center" wrapText="1"/>
    </xf>
    <xf numFmtId="0" fontId="74" fillId="5" borderId="23" xfId="0" applyFont="1" applyFill="1" applyBorder="1" applyAlignment="1">
      <alignment horizontal="left" vertical="center" wrapText="1"/>
    </xf>
    <xf numFmtId="0" fontId="69" fillId="5" borderId="23" xfId="0" applyFont="1" applyFill="1" applyBorder="1" applyAlignment="1">
      <alignment horizontal="right" vertical="center" wrapText="1"/>
    </xf>
    <xf numFmtId="0" fontId="69" fillId="5" borderId="30" xfId="0" applyFont="1" applyFill="1" applyBorder="1" applyAlignment="1">
      <alignment horizontal="right" vertical="center" wrapText="1"/>
    </xf>
    <xf numFmtId="0" fontId="74" fillId="0" borderId="24" xfId="0" applyFont="1" applyBorder="1" applyAlignment="1">
      <alignment vertical="center" wrapText="1"/>
    </xf>
    <xf numFmtId="0" fontId="68" fillId="0" borderId="24" xfId="0" applyFont="1" applyBorder="1" applyAlignment="1">
      <alignment horizontal="right" vertical="center" wrapText="1"/>
    </xf>
    <xf numFmtId="0" fontId="68" fillId="0" borderId="40" xfId="0" applyFont="1" applyBorder="1" applyAlignment="1">
      <alignment horizontal="right" vertical="center" wrapText="1"/>
    </xf>
    <xf numFmtId="0" fontId="70" fillId="5" borderId="2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horizontal="right" vertical="center" wrapText="1"/>
    </xf>
    <xf numFmtId="164" fontId="68" fillId="5" borderId="40" xfId="1" applyNumberFormat="1" applyFont="1" applyFill="1" applyBorder="1" applyAlignment="1">
      <alignment horizontal="right" vertical="center" wrapText="1"/>
    </xf>
    <xf numFmtId="0" fontId="68" fillId="5" borderId="40" xfId="0" applyFont="1" applyFill="1" applyBorder="1" applyAlignment="1">
      <alignment horizontal="right" vertical="center" wrapText="1"/>
    </xf>
    <xf numFmtId="0" fontId="70" fillId="0" borderId="24" xfId="0" applyFont="1" applyBorder="1" applyAlignment="1">
      <alignment vertical="center" wrapText="1"/>
    </xf>
    <xf numFmtId="0" fontId="69" fillId="0" borderId="40" xfId="0" applyFont="1" applyBorder="1" applyAlignment="1">
      <alignment horizontal="right" vertical="center" wrapText="1"/>
    </xf>
    <xf numFmtId="0" fontId="70" fillId="5" borderId="23" xfId="0" applyFont="1" applyFill="1" applyBorder="1" applyAlignment="1">
      <alignment vertical="center" wrapText="1"/>
    </xf>
    <xf numFmtId="0" fontId="68" fillId="5" borderId="30" xfId="0" applyFont="1" applyFill="1" applyBorder="1" applyAlignment="1">
      <alignment horizontal="right" vertical="center" wrapText="1"/>
    </xf>
    <xf numFmtId="0" fontId="62" fillId="16" borderId="0" xfId="0" applyFont="1" applyFill="1" applyAlignment="1">
      <alignment vertical="center" wrapText="1"/>
    </xf>
    <xf numFmtId="0" fontId="61" fillId="16" borderId="0" xfId="0" applyFont="1" applyFill="1" applyAlignment="1">
      <alignment vertical="center" wrapText="1"/>
    </xf>
    <xf numFmtId="0" fontId="60" fillId="15" borderId="71" xfId="0" applyFont="1" applyFill="1" applyBorder="1" applyAlignment="1">
      <alignment vertical="center" wrapText="1"/>
    </xf>
    <xf numFmtId="0" fontId="60" fillId="15" borderId="47" xfId="0" applyFont="1" applyFill="1" applyBorder="1" applyAlignment="1">
      <alignment vertical="center" wrapText="1"/>
    </xf>
    <xf numFmtId="0" fontId="64" fillId="0" borderId="72" xfId="0" applyFont="1" applyBorder="1"/>
    <xf numFmtId="0" fontId="62" fillId="16" borderId="73" xfId="0" applyFont="1" applyFill="1" applyBorder="1" applyAlignment="1">
      <alignment vertical="center" wrapText="1"/>
    </xf>
    <xf numFmtId="0" fontId="64" fillId="0" borderId="74" xfId="0" applyFont="1" applyBorder="1"/>
    <xf numFmtId="0" fontId="64" fillId="0" borderId="73" xfId="0" applyFont="1" applyBorder="1"/>
    <xf numFmtId="3" fontId="64" fillId="0" borderId="88" xfId="0" applyNumberFormat="1" applyFont="1" applyBorder="1"/>
    <xf numFmtId="3" fontId="64" fillId="0" borderId="87" xfId="0" applyNumberFormat="1" applyFont="1" applyBorder="1"/>
    <xf numFmtId="3" fontId="64" fillId="0" borderId="74" xfId="0" applyNumberFormat="1" applyFont="1" applyBorder="1"/>
    <xf numFmtId="0" fontId="64" fillId="0" borderId="75" xfId="0" applyFont="1" applyBorder="1"/>
    <xf numFmtId="0" fontId="64" fillId="0" borderId="76" xfId="0" applyFont="1" applyBorder="1"/>
    <xf numFmtId="164" fontId="64" fillId="0" borderId="77" xfId="1" applyNumberFormat="1" applyFont="1" applyBorder="1"/>
    <xf numFmtId="0" fontId="74" fillId="2" borderId="78" xfId="0" applyFont="1" applyFill="1" applyBorder="1" applyAlignment="1">
      <alignment horizontal="center" vertical="center" wrapText="1"/>
    </xf>
    <xf numFmtId="3" fontId="69" fillId="5" borderId="78" xfId="0" applyNumberFormat="1" applyFont="1" applyFill="1" applyBorder="1" applyAlignment="1">
      <alignment horizontal="right" vertical="center" wrapText="1"/>
    </xf>
    <xf numFmtId="0" fontId="69" fillId="0" borderId="78" xfId="0" applyFont="1" applyBorder="1" applyAlignment="1">
      <alignment horizontal="right" vertical="center" wrapText="1"/>
    </xf>
    <xf numFmtId="0" fontId="68" fillId="5" borderId="78" xfId="0" applyFont="1" applyFill="1" applyBorder="1" applyAlignment="1">
      <alignment horizontal="right" vertical="center" wrapText="1"/>
    </xf>
    <xf numFmtId="0" fontId="68" fillId="0" borderId="78" xfId="0" applyFont="1" applyBorder="1" applyAlignment="1">
      <alignment horizontal="right" vertical="center" wrapText="1"/>
    </xf>
    <xf numFmtId="0" fontId="70" fillId="0" borderId="24" xfId="0" applyFont="1" applyBorder="1" applyAlignment="1">
      <alignment horizontal="left" vertical="center" wrapText="1" indent="1"/>
    </xf>
    <xf numFmtId="0" fontId="70" fillId="5" borderId="24" xfId="0" applyFont="1" applyFill="1" applyBorder="1" applyAlignment="1">
      <alignment horizontal="left" vertical="center" wrapText="1" indent="1"/>
    </xf>
    <xf numFmtId="164" fontId="64" fillId="0" borderId="78" xfId="1" applyNumberFormat="1" applyFont="1" applyBorder="1"/>
    <xf numFmtId="0" fontId="70" fillId="5" borderId="78" xfId="0" applyFont="1" applyFill="1" applyBorder="1" applyAlignment="1">
      <alignment vertical="center" wrapText="1"/>
    </xf>
    <xf numFmtId="0" fontId="70" fillId="0" borderId="78" xfId="0" applyFont="1" applyBorder="1" applyAlignment="1">
      <alignment vertical="center" wrapText="1"/>
    </xf>
    <xf numFmtId="0" fontId="64" fillId="0" borderId="47" xfId="0" applyFont="1" applyBorder="1"/>
    <xf numFmtId="0" fontId="74" fillId="2" borderId="130" xfId="0" applyFont="1" applyFill="1" applyBorder="1" applyAlignment="1">
      <alignment horizontal="center" vertical="center" wrapText="1"/>
    </xf>
    <xf numFmtId="1" fontId="64" fillId="0" borderId="73" xfId="0" applyNumberFormat="1" applyFont="1" applyBorder="1"/>
    <xf numFmtId="1" fontId="64" fillId="0" borderId="0" xfId="0" applyNumberFormat="1" applyFont="1" applyBorder="1"/>
    <xf numFmtId="164" fontId="64" fillId="0" borderId="131" xfId="1" applyNumberFormat="1" applyFont="1" applyBorder="1"/>
    <xf numFmtId="1" fontId="64" fillId="0" borderId="75" xfId="0" applyNumberFormat="1" applyFont="1" applyBorder="1"/>
    <xf numFmtId="1" fontId="64" fillId="0" borderId="76" xfId="0" applyNumberFormat="1" applyFont="1" applyBorder="1"/>
    <xf numFmtId="164" fontId="64" fillId="0" borderId="132" xfId="1" applyNumberFormat="1" applyFont="1" applyBorder="1"/>
    <xf numFmtId="0" fontId="70" fillId="0" borderId="132" xfId="0" applyFont="1" applyBorder="1" applyAlignment="1">
      <alignment vertical="center" wrapText="1"/>
    </xf>
    <xf numFmtId="164" fontId="64" fillId="0" borderId="133" xfId="1" applyNumberFormat="1" applyFont="1" applyBorder="1"/>
    <xf numFmtId="0" fontId="64" fillId="0" borderId="71" xfId="0" applyFont="1" applyBorder="1"/>
    <xf numFmtId="164" fontId="64" fillId="0" borderId="0" xfId="1" applyNumberFormat="1" applyFont="1" applyBorder="1"/>
    <xf numFmtId="164" fontId="64" fillId="0" borderId="74" xfId="1" applyNumberFormat="1" applyFont="1" applyBorder="1"/>
    <xf numFmtId="0" fontId="70" fillId="0" borderId="93" xfId="0" applyFont="1" applyBorder="1" applyAlignment="1">
      <alignment horizontal="left" vertical="center" wrapText="1" indent="1"/>
    </xf>
    <xf numFmtId="0" fontId="70" fillId="5" borderId="93" xfId="0" applyFont="1" applyFill="1" applyBorder="1" applyAlignment="1">
      <alignment horizontal="left" vertical="center" wrapText="1" indent="1"/>
    </xf>
    <xf numFmtId="0" fontId="70" fillId="0" borderId="95" xfId="0" applyFont="1" applyBorder="1" applyAlignment="1">
      <alignment horizontal="left" vertical="center" wrapText="1" indent="1"/>
    </xf>
    <xf numFmtId="0" fontId="68" fillId="0" borderId="42" xfId="0" applyFont="1" applyBorder="1" applyAlignment="1">
      <alignment horizontal="right" vertical="center" wrapText="1"/>
    </xf>
    <xf numFmtId="164" fontId="64" fillId="0" borderId="76" xfId="1" applyNumberFormat="1" applyFont="1" applyBorder="1"/>
    <xf numFmtId="0" fontId="70" fillId="0" borderId="42" xfId="0" applyFont="1" applyBorder="1" applyAlignment="1">
      <alignment horizontal="left" vertical="center" wrapText="1" indent="1"/>
    </xf>
    <xf numFmtId="0" fontId="68" fillId="0" borderId="39" xfId="0" applyFont="1" applyBorder="1" applyAlignment="1">
      <alignment horizontal="right" vertical="center" wrapText="1"/>
    </xf>
    <xf numFmtId="0" fontId="62" fillId="16" borderId="0" xfId="0" applyFont="1" applyFill="1" applyBorder="1" applyAlignment="1">
      <alignment vertical="center" wrapText="1"/>
    </xf>
    <xf numFmtId="0" fontId="61" fillId="16" borderId="73" xfId="0" applyFont="1" applyFill="1" applyBorder="1" applyAlignment="1">
      <alignment vertical="center" wrapText="1"/>
    </xf>
    <xf numFmtId="0" fontId="61" fillId="16" borderId="0" xfId="0" applyFont="1" applyFill="1" applyBorder="1" applyAlignment="1">
      <alignment vertical="center" wrapText="1"/>
    </xf>
    <xf numFmtId="0" fontId="61" fillId="16" borderId="73" xfId="0" applyFont="1" applyFill="1" applyBorder="1" applyAlignment="1">
      <alignment horizontal="center" vertical="center" wrapText="1"/>
    </xf>
    <xf numFmtId="0" fontId="61" fillId="16" borderId="0" xfId="0" applyFont="1" applyFill="1" applyBorder="1" applyAlignment="1">
      <alignment horizontal="center" vertical="center" wrapText="1"/>
    </xf>
    <xf numFmtId="3" fontId="61" fillId="17" borderId="136" xfId="0" applyNumberFormat="1" applyFont="1" applyFill="1" applyBorder="1" applyAlignment="1">
      <alignment horizontal="right" vertical="center" wrapText="1"/>
    </xf>
    <xf numFmtId="3" fontId="64" fillId="0" borderId="0" xfId="0" applyNumberFormat="1" applyFont="1" applyBorder="1"/>
    <xf numFmtId="164" fontId="64" fillId="0" borderId="0" xfId="0" applyNumberFormat="1" applyFont="1" applyBorder="1"/>
    <xf numFmtId="0" fontId="64" fillId="0" borderId="77" xfId="0" applyFont="1" applyBorder="1"/>
    <xf numFmtId="0" fontId="71" fillId="0" borderId="73" xfId="0" applyFont="1" applyBorder="1" applyAlignment="1">
      <alignment horizontal="justify" vertical="center"/>
    </xf>
    <xf numFmtId="0" fontId="71" fillId="0" borderId="75" xfId="0" applyFont="1" applyBorder="1"/>
    <xf numFmtId="0" fontId="73" fillId="0" borderId="0" xfId="0" applyFont="1" applyAlignment="1">
      <alignment vertical="center" wrapText="1"/>
    </xf>
    <xf numFmtId="0" fontId="73" fillId="0" borderId="11" xfId="0" applyFont="1" applyBorder="1" applyAlignment="1">
      <alignment vertical="center" wrapText="1"/>
    </xf>
    <xf numFmtId="0" fontId="74" fillId="2" borderId="24" xfId="0" applyFont="1" applyFill="1" applyBorder="1" applyAlignment="1">
      <alignment horizontal="center" vertical="center" wrapText="1"/>
    </xf>
    <xf numFmtId="0" fontId="74" fillId="2" borderId="0" xfId="0" applyFont="1" applyFill="1" applyAlignment="1">
      <alignment horizontal="center" vertical="center" wrapText="1"/>
    </xf>
    <xf numFmtId="0" fontId="74" fillId="2" borderId="29" xfId="0" applyFont="1" applyFill="1" applyBorder="1" applyAlignment="1">
      <alignment vertical="center" wrapText="1"/>
    </xf>
    <xf numFmtId="0" fontId="74" fillId="2" borderId="26" xfId="0" applyFont="1" applyFill="1" applyBorder="1" applyAlignment="1">
      <alignment vertical="center" wrapText="1"/>
    </xf>
    <xf numFmtId="0" fontId="74" fillId="2" borderId="30" xfId="0" applyFont="1" applyFill="1" applyBorder="1" applyAlignment="1">
      <alignment vertical="center" wrapText="1"/>
    </xf>
    <xf numFmtId="0" fontId="74" fillId="2" borderId="11" xfId="0" applyFont="1" applyFill="1" applyBorder="1" applyAlignment="1">
      <alignment vertical="center" wrapText="1"/>
    </xf>
    <xf numFmtId="0" fontId="64" fillId="2" borderId="24" xfId="0" applyFont="1" applyFill="1" applyBorder="1" applyAlignment="1">
      <alignment vertical="center" wrapText="1"/>
    </xf>
    <xf numFmtId="0" fontId="74" fillId="2" borderId="49" xfId="0" applyFont="1" applyFill="1" applyBorder="1" applyAlignment="1">
      <alignment horizontal="center" vertical="center" wrapText="1"/>
    </xf>
    <xf numFmtId="0" fontId="74" fillId="2" borderId="48" xfId="0" applyFont="1" applyFill="1" applyBorder="1" applyAlignment="1">
      <alignment vertical="center" wrapText="1"/>
    </xf>
    <xf numFmtId="0" fontId="64" fillId="2" borderId="23" xfId="0" applyFont="1" applyFill="1" applyBorder="1" applyAlignment="1">
      <alignment vertical="center" wrapText="1"/>
    </xf>
    <xf numFmtId="0" fontId="64" fillId="2" borderId="11" xfId="0" applyFont="1" applyFill="1" applyBorder="1" applyAlignment="1">
      <alignment vertical="center" wrapText="1"/>
    </xf>
    <xf numFmtId="0" fontId="74" fillId="2" borderId="50" xfId="0" applyFont="1" applyFill="1" applyBorder="1" applyAlignment="1">
      <alignment horizontal="center" vertical="center" wrapText="1"/>
    </xf>
    <xf numFmtId="0" fontId="74" fillId="2" borderId="50" xfId="0" applyFont="1" applyFill="1" applyBorder="1" applyAlignment="1">
      <alignment vertical="center" wrapText="1"/>
    </xf>
    <xf numFmtId="0" fontId="74" fillId="5" borderId="27" xfId="0" applyFont="1" applyFill="1" applyBorder="1" applyAlignment="1">
      <alignment vertical="center" wrapText="1"/>
    </xf>
    <xf numFmtId="3" fontId="69" fillId="5" borderId="24" xfId="0" applyNumberFormat="1" applyFont="1" applyFill="1" applyBorder="1" applyAlignment="1">
      <alignment horizontal="right" vertical="center" wrapText="1"/>
    </xf>
    <xf numFmtId="3" fontId="69" fillId="5" borderId="0" xfId="0" applyNumberFormat="1" applyFont="1" applyFill="1" applyAlignment="1">
      <alignment horizontal="right" vertical="center" wrapText="1"/>
    </xf>
    <xf numFmtId="3" fontId="69" fillId="5" borderId="40" xfId="0" applyNumberFormat="1" applyFont="1" applyFill="1" applyBorder="1" applyAlignment="1">
      <alignment horizontal="right" vertical="center" wrapText="1"/>
    </xf>
    <xf numFmtId="0" fontId="74" fillId="5" borderId="23" xfId="0" applyFont="1" applyFill="1" applyBorder="1" applyAlignment="1">
      <alignment vertical="center" wrapText="1"/>
    </xf>
    <xf numFmtId="0" fontId="69" fillId="5" borderId="11" xfId="0" applyFont="1" applyFill="1" applyBorder="1" applyAlignment="1">
      <alignment horizontal="right" vertical="center" wrapText="1"/>
    </xf>
    <xf numFmtId="0" fontId="69" fillId="0" borderId="24" xfId="0" applyFont="1" applyBorder="1" applyAlignment="1">
      <alignment horizontal="right" vertical="center" wrapText="1"/>
    </xf>
    <xf numFmtId="0" fontId="69" fillId="0" borderId="0" xfId="0" applyFont="1" applyAlignment="1">
      <alignment horizontal="right" vertical="center" wrapText="1"/>
    </xf>
    <xf numFmtId="0" fontId="68" fillId="5" borderId="0" xfId="0" applyFont="1" applyFill="1" applyAlignment="1">
      <alignment horizontal="right" vertical="center" wrapText="1"/>
    </xf>
    <xf numFmtId="0" fontId="68" fillId="0" borderId="0" xfId="0" applyFont="1" applyAlignment="1">
      <alignment horizontal="right" vertical="center" wrapText="1"/>
    </xf>
    <xf numFmtId="0" fontId="71" fillId="0" borderId="26" xfId="0" applyFont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68" fillId="16" borderId="0" xfId="0" applyFont="1" applyFill="1" applyAlignment="1">
      <alignment vertical="center" wrapText="1"/>
    </xf>
    <xf numFmtId="0" fontId="64" fillId="0" borderId="0" xfId="0" applyFont="1" applyAlignment="1">
      <alignment wrapText="1"/>
    </xf>
    <xf numFmtId="0" fontId="68" fillId="16" borderId="78" xfId="0" applyFont="1" applyFill="1" applyBorder="1" applyAlignment="1">
      <alignment horizontal="center" vertical="center" wrapText="1"/>
    </xf>
    <xf numFmtId="0" fontId="68" fillId="16" borderId="0" xfId="0" applyFont="1" applyFill="1" applyAlignment="1">
      <alignment horizontal="left" vertical="center" wrapText="1"/>
    </xf>
    <xf numFmtId="3" fontId="62" fillId="17" borderId="86" xfId="0" applyNumberFormat="1" applyFont="1" applyFill="1" applyBorder="1" applyAlignment="1">
      <alignment horizontal="right" vertical="center" wrapText="1"/>
    </xf>
    <xf numFmtId="164" fontId="62" fillId="17" borderId="86" xfId="1" applyNumberFormat="1" applyFont="1" applyFill="1" applyBorder="1" applyAlignment="1">
      <alignment horizontal="right" vertical="center" wrapText="1"/>
    </xf>
    <xf numFmtId="3" fontId="68" fillId="17" borderId="0" xfId="0" applyNumberFormat="1" applyFont="1" applyFill="1" applyAlignment="1">
      <alignment horizontal="right" vertical="center" wrapText="1"/>
    </xf>
    <xf numFmtId="0" fontId="64" fillId="0" borderId="78" xfId="0" applyFont="1" applyBorder="1"/>
    <xf numFmtId="0" fontId="64" fillId="0" borderId="78" xfId="0" applyFont="1" applyBorder="1" applyAlignment="1">
      <alignment horizontal="center"/>
    </xf>
    <xf numFmtId="0" fontId="68" fillId="17" borderId="0" xfId="0" applyFont="1" applyFill="1" applyAlignment="1">
      <alignment horizontal="right" vertical="center" wrapText="1"/>
    </xf>
    <xf numFmtId="164" fontId="64" fillId="0" borderId="78" xfId="1" applyNumberFormat="1" applyFont="1" applyBorder="1" applyAlignment="1">
      <alignment horizontal="center"/>
    </xf>
    <xf numFmtId="164" fontId="72" fillId="0" borderId="78" xfId="1" applyNumberFormat="1" applyFont="1" applyBorder="1" applyAlignment="1">
      <alignment horizontal="center"/>
    </xf>
    <xf numFmtId="0" fontId="78" fillId="9" borderId="67" xfId="0" applyFont="1" applyFill="1" applyBorder="1" applyAlignment="1">
      <alignment horizontal="left"/>
    </xf>
    <xf numFmtId="0" fontId="78" fillId="9" borderId="68" xfId="0" applyFont="1" applyFill="1" applyBorder="1" applyAlignment="1">
      <alignment horizontal="left"/>
    </xf>
    <xf numFmtId="0" fontId="78" fillId="9" borderId="69" xfId="0" applyFont="1" applyFill="1" applyBorder="1" applyAlignment="1">
      <alignment horizontal="left"/>
    </xf>
    <xf numFmtId="0" fontId="64" fillId="0" borderId="0" xfId="0" applyFont="1" applyAlignment="1">
      <alignment horizontal="left"/>
    </xf>
    <xf numFmtId="0" fontId="60" fillId="10" borderId="67" xfId="0" applyFont="1" applyFill="1" applyBorder="1" applyAlignment="1">
      <alignment horizontal="left"/>
    </xf>
    <xf numFmtId="0" fontId="60" fillId="10" borderId="68" xfId="0" applyFont="1" applyFill="1" applyBorder="1" applyAlignment="1">
      <alignment horizontal="left"/>
    </xf>
    <xf numFmtId="0" fontId="60" fillId="10" borderId="69" xfId="0" applyFont="1" applyFill="1" applyBorder="1" applyAlignment="1">
      <alignment horizontal="left"/>
    </xf>
    <xf numFmtId="0" fontId="79" fillId="11" borderId="67" xfId="0" applyFont="1" applyFill="1" applyBorder="1" applyAlignment="1">
      <alignment horizontal="left"/>
    </xf>
    <xf numFmtId="0" fontId="80" fillId="11" borderId="68" xfId="0" applyFont="1" applyFill="1" applyBorder="1" applyAlignment="1">
      <alignment horizontal="left"/>
    </xf>
    <xf numFmtId="0" fontId="80" fillId="11" borderId="69" xfId="0" applyFont="1" applyFill="1" applyBorder="1" applyAlignment="1">
      <alignment horizontal="left"/>
    </xf>
    <xf numFmtId="0" fontId="78" fillId="11" borderId="67" xfId="0" applyFont="1" applyFill="1" applyBorder="1" applyAlignment="1">
      <alignment horizontal="left"/>
    </xf>
    <xf numFmtId="0" fontId="78" fillId="11" borderId="68" xfId="0" applyFont="1" applyFill="1" applyBorder="1" applyAlignment="1">
      <alignment horizontal="left"/>
    </xf>
    <xf numFmtId="0" fontId="78" fillId="11" borderId="69" xfId="0" applyFont="1" applyFill="1" applyBorder="1" applyAlignment="1">
      <alignment horizontal="left"/>
    </xf>
    <xf numFmtId="0" fontId="60" fillId="11" borderId="67" xfId="0" applyFont="1" applyFill="1" applyBorder="1" applyAlignment="1">
      <alignment horizontal="left"/>
    </xf>
    <xf numFmtId="0" fontId="60" fillId="11" borderId="68" xfId="0" applyFont="1" applyFill="1" applyBorder="1" applyAlignment="1">
      <alignment horizontal="left"/>
    </xf>
    <xf numFmtId="0" fontId="60" fillId="11" borderId="69" xfId="0" applyFont="1" applyFill="1" applyBorder="1" applyAlignment="1">
      <alignment horizontal="left"/>
    </xf>
    <xf numFmtId="0" fontId="80" fillId="11" borderId="67" xfId="0" applyFont="1" applyFill="1" applyBorder="1" applyAlignment="1">
      <alignment horizontal="left"/>
    </xf>
    <xf numFmtId="0" fontId="64" fillId="9" borderId="70" xfId="0" applyFont="1" applyFill="1" applyBorder="1" applyAlignment="1">
      <alignment horizontal="left"/>
    </xf>
    <xf numFmtId="0" fontId="60" fillId="9" borderId="67" xfId="0" applyFont="1" applyFill="1" applyBorder="1" applyAlignment="1">
      <alignment horizontal="left" wrapText="1"/>
    </xf>
    <xf numFmtId="0" fontId="60" fillId="9" borderId="68" xfId="0" applyFont="1" applyFill="1" applyBorder="1" applyAlignment="1">
      <alignment horizontal="left" wrapText="1"/>
    </xf>
    <xf numFmtId="0" fontId="60" fillId="10" borderId="67" xfId="0" applyFont="1" applyFill="1" applyBorder="1" applyAlignment="1">
      <alignment horizontal="left" wrapText="1"/>
    </xf>
    <xf numFmtId="0" fontId="60" fillId="10" borderId="68" xfId="0" applyFont="1" applyFill="1" applyBorder="1" applyAlignment="1">
      <alignment horizontal="left" wrapText="1"/>
    </xf>
    <xf numFmtId="0" fontId="60" fillId="10" borderId="69" xfId="0" applyFont="1" applyFill="1" applyBorder="1" applyAlignment="1">
      <alignment horizontal="left" wrapText="1"/>
    </xf>
    <xf numFmtId="0" fontId="60" fillId="9" borderId="69" xfId="0" applyFont="1" applyFill="1" applyBorder="1" applyAlignment="1">
      <alignment horizontal="left" wrapText="1"/>
    </xf>
    <xf numFmtId="3" fontId="61" fillId="12" borderId="70" xfId="0" applyNumberFormat="1" applyFont="1" applyFill="1" applyBorder="1" applyAlignment="1">
      <alignment horizontal="left"/>
    </xf>
    <xf numFmtId="0" fontId="61" fillId="12" borderId="70" xfId="0" applyFont="1" applyFill="1" applyBorder="1" applyAlignment="1">
      <alignment horizontal="left"/>
    </xf>
    <xf numFmtId="164" fontId="61" fillId="12" borderId="70" xfId="1" applyNumberFormat="1" applyFont="1" applyFill="1" applyBorder="1" applyAlignment="1">
      <alignment horizontal="left"/>
    </xf>
    <xf numFmtId="0" fontId="82" fillId="0" borderId="11" xfId="0" applyFont="1" applyBorder="1" applyAlignment="1">
      <alignment vertical="center" wrapText="1"/>
    </xf>
    <xf numFmtId="0" fontId="83" fillId="2" borderId="29" xfId="0" applyFont="1" applyFill="1" applyBorder="1" applyAlignment="1">
      <alignment vertical="center" wrapText="1"/>
    </xf>
    <xf numFmtId="0" fontId="83" fillId="2" borderId="26" xfId="0" applyFont="1" applyFill="1" applyBorder="1" applyAlignment="1">
      <alignment vertical="center" wrapText="1"/>
    </xf>
    <xf numFmtId="0" fontId="83" fillId="2" borderId="30" xfId="0" applyFont="1" applyFill="1" applyBorder="1" applyAlignment="1">
      <alignment vertical="center" wrapText="1"/>
    </xf>
    <xf numFmtId="0" fontId="83" fillId="2" borderId="11" xfId="0" applyFont="1" applyFill="1" applyBorder="1" applyAlignment="1">
      <alignment vertical="center" wrapText="1"/>
    </xf>
    <xf numFmtId="0" fontId="83" fillId="2" borderId="49" xfId="0" applyFont="1" applyFill="1" applyBorder="1" applyAlignment="1">
      <alignment horizontal="center" vertical="center" wrapText="1"/>
    </xf>
    <xf numFmtId="0" fontId="83" fillId="2" borderId="4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86" fillId="2" borderId="50" xfId="0" applyFont="1" applyFill="1" applyBorder="1" applyAlignment="1">
      <alignment horizontal="center" vertical="center" wrapText="1"/>
    </xf>
    <xf numFmtId="0" fontId="83" fillId="2" borderId="50" xfId="0" applyFont="1" applyFill="1" applyBorder="1" applyAlignment="1">
      <alignment vertical="center" wrapText="1"/>
    </xf>
    <xf numFmtId="3" fontId="88" fillId="5" borderId="24" xfId="0" applyNumberFormat="1" applyFont="1" applyFill="1" applyBorder="1" applyAlignment="1">
      <alignment horizontal="right" vertical="center" wrapText="1"/>
    </xf>
    <xf numFmtId="0" fontId="88" fillId="5" borderId="23" xfId="0" applyFont="1" applyFill="1" applyBorder="1" applyAlignment="1">
      <alignment horizontal="right" vertical="center" wrapText="1"/>
    </xf>
    <xf numFmtId="164" fontId="88" fillId="5" borderId="23" xfId="1" applyNumberFormat="1" applyFont="1" applyFill="1" applyBorder="1" applyAlignment="1">
      <alignment horizontal="right" vertical="center" wrapText="1"/>
    </xf>
    <xf numFmtId="0" fontId="88" fillId="0" borderId="24" xfId="0" applyFont="1" applyBorder="1" applyAlignment="1">
      <alignment horizontal="right" vertical="center" wrapText="1"/>
    </xf>
    <xf numFmtId="0" fontId="91" fillId="5" borderId="24" xfId="0" applyFont="1" applyFill="1" applyBorder="1" applyAlignment="1">
      <alignment horizontal="right" vertical="center" wrapText="1"/>
    </xf>
    <xf numFmtId="164" fontId="91" fillId="5" borderId="24" xfId="1" applyNumberFormat="1" applyFont="1" applyFill="1" applyBorder="1" applyAlignment="1">
      <alignment horizontal="right" vertical="center" wrapText="1"/>
    </xf>
    <xf numFmtId="0" fontId="91" fillId="0" borderId="24" xfId="0" applyFont="1" applyBorder="1" applyAlignment="1">
      <alignment horizontal="right" vertical="center" wrapText="1"/>
    </xf>
    <xf numFmtId="164" fontId="91" fillId="0" borderId="24" xfId="1" applyNumberFormat="1" applyFont="1" applyBorder="1" applyAlignment="1">
      <alignment horizontal="right" vertical="center" wrapText="1"/>
    </xf>
    <xf numFmtId="0" fontId="90" fillId="0" borderId="26" xfId="0" applyFont="1" applyBorder="1" applyAlignment="1">
      <alignment vertical="center" wrapText="1"/>
    </xf>
    <xf numFmtId="0" fontId="81" fillId="0" borderId="73" xfId="0" applyFont="1" applyBorder="1" applyAlignment="1">
      <alignment vertical="center" wrapText="1"/>
    </xf>
    <xf numFmtId="0" fontId="81" fillId="0" borderId="0" xfId="0" applyFont="1" applyBorder="1" applyAlignment="1">
      <alignment vertical="center" wrapText="1"/>
    </xf>
    <xf numFmtId="0" fontId="81" fillId="0" borderId="74" xfId="0" applyFont="1" applyBorder="1" applyAlignment="1">
      <alignment vertical="center" wrapText="1"/>
    </xf>
    <xf numFmtId="0" fontId="82" fillId="0" borderId="111" xfId="0" applyFont="1" applyBorder="1" applyAlignment="1">
      <alignment vertical="center" wrapText="1"/>
    </xf>
    <xf numFmtId="0" fontId="82" fillId="0" borderId="137" xfId="0" applyFont="1" applyBorder="1" applyAlignment="1">
      <alignment vertical="center" wrapText="1"/>
    </xf>
    <xf numFmtId="0" fontId="83" fillId="2" borderId="93" xfId="0" applyFont="1" applyFill="1" applyBorder="1" applyAlignment="1">
      <alignment horizontal="center" vertical="center" wrapText="1"/>
    </xf>
    <xf numFmtId="0" fontId="83" fillId="2" borderId="0" xfId="0" applyFont="1" applyFill="1" applyBorder="1" applyAlignment="1">
      <alignment horizontal="center" vertical="center" wrapText="1"/>
    </xf>
    <xf numFmtId="0" fontId="83" fillId="2" borderId="138" xfId="0" applyFont="1" applyFill="1" applyBorder="1" applyAlignment="1">
      <alignment vertical="center" wrapText="1"/>
    </xf>
    <xf numFmtId="0" fontId="86" fillId="2" borderId="93" xfId="0" applyFont="1" applyFill="1" applyBorder="1" applyAlignment="1">
      <alignment horizontal="center" vertical="center" wrapText="1"/>
    </xf>
    <xf numFmtId="0" fontId="86" fillId="2" borderId="0" xfId="0" applyFont="1" applyFill="1" applyBorder="1" applyAlignment="1">
      <alignment horizontal="center" vertical="center" wrapText="1"/>
    </xf>
    <xf numFmtId="0" fontId="83" fillId="2" borderId="137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83" fillId="2" borderId="139" xfId="0" applyFont="1" applyFill="1" applyBorder="1" applyAlignment="1">
      <alignment vertical="center" wrapText="1"/>
    </xf>
    <xf numFmtId="0" fontId="1" fillId="2" borderId="113" xfId="0" applyFont="1" applyFill="1" applyBorder="1" applyAlignment="1">
      <alignment vertical="center" wrapText="1"/>
    </xf>
    <xf numFmtId="0" fontId="83" fillId="2" borderId="140" xfId="0" applyFont="1" applyFill="1" applyBorder="1" applyAlignment="1">
      <alignment vertical="center" wrapText="1"/>
    </xf>
    <xf numFmtId="0" fontId="83" fillId="5" borderId="112" xfId="0" applyFont="1" applyFill="1" applyBorder="1" applyAlignment="1">
      <alignment vertical="center" wrapText="1"/>
    </xf>
    <xf numFmtId="3" fontId="88" fillId="5" borderId="0" xfId="0" applyNumberFormat="1" applyFont="1" applyFill="1" applyBorder="1" applyAlignment="1">
      <alignment horizontal="right" vertical="center" wrapText="1"/>
    </xf>
    <xf numFmtId="3" fontId="88" fillId="5" borderId="94" xfId="0" applyNumberFormat="1" applyFont="1" applyFill="1" applyBorder="1" applyAlignment="1">
      <alignment horizontal="right" vertical="center" wrapText="1"/>
    </xf>
    <xf numFmtId="0" fontId="83" fillId="5" borderId="113" xfId="0" applyFont="1" applyFill="1" applyBorder="1" applyAlignment="1">
      <alignment vertical="center" wrapText="1"/>
    </xf>
    <xf numFmtId="164" fontId="88" fillId="5" borderId="137" xfId="1" applyNumberFormat="1" applyFont="1" applyFill="1" applyBorder="1" applyAlignment="1">
      <alignment horizontal="right" vertical="center" wrapText="1"/>
    </xf>
    <xf numFmtId="0" fontId="83" fillId="0" borderId="93" xfId="0" applyFont="1" applyBorder="1" applyAlignment="1">
      <alignment vertical="center" wrapText="1"/>
    </xf>
    <xf numFmtId="0" fontId="88" fillId="0" borderId="0" xfId="0" applyFont="1" applyBorder="1" applyAlignment="1">
      <alignment horizontal="right" vertical="center" wrapText="1"/>
    </xf>
    <xf numFmtId="0" fontId="88" fillId="0" borderId="94" xfId="0" applyFont="1" applyBorder="1" applyAlignment="1">
      <alignment horizontal="right" vertical="center" wrapText="1"/>
    </xf>
    <xf numFmtId="0" fontId="90" fillId="5" borderId="93" xfId="0" applyFont="1" applyFill="1" applyBorder="1" applyAlignment="1">
      <alignment vertical="center" wrapText="1"/>
    </xf>
    <xf numFmtId="0" fontId="91" fillId="5" borderId="0" xfId="0" applyFont="1" applyFill="1" applyBorder="1" applyAlignment="1">
      <alignment horizontal="right" vertical="center" wrapText="1"/>
    </xf>
    <xf numFmtId="164" fontId="91" fillId="5" borderId="94" xfId="1" applyNumberFormat="1" applyFont="1" applyFill="1" applyBorder="1" applyAlignment="1">
      <alignment horizontal="right" vertical="center" wrapText="1"/>
    </xf>
    <xf numFmtId="0" fontId="90" fillId="0" borderId="93" xfId="0" applyFont="1" applyBorder="1" applyAlignment="1">
      <alignment vertical="center" wrapText="1"/>
    </xf>
    <xf numFmtId="0" fontId="91" fillId="0" borderId="0" xfId="0" applyFont="1" applyBorder="1" applyAlignment="1">
      <alignment horizontal="right" vertical="center" wrapText="1"/>
    </xf>
    <xf numFmtId="0" fontId="91" fillId="0" borderId="94" xfId="0" applyFont="1" applyBorder="1" applyAlignment="1">
      <alignment horizontal="right" vertical="center" wrapText="1"/>
    </xf>
    <xf numFmtId="164" fontId="91" fillId="5" borderId="0" xfId="1" applyNumberFormat="1" applyFont="1" applyFill="1" applyBorder="1" applyAlignment="1">
      <alignment horizontal="right" vertical="center" wrapText="1"/>
    </xf>
    <xf numFmtId="0" fontId="91" fillId="5" borderId="94" xfId="0" applyFont="1" applyFill="1" applyBorder="1" applyAlignment="1">
      <alignment horizontal="right" vertical="center" wrapText="1"/>
    </xf>
    <xf numFmtId="164" fontId="91" fillId="0" borderId="0" xfId="1" applyNumberFormat="1" applyFont="1" applyBorder="1" applyAlignment="1">
      <alignment horizontal="right" vertical="center" wrapText="1"/>
    </xf>
    <xf numFmtId="0" fontId="90" fillId="0" borderId="114" xfId="0" applyFont="1" applyBorder="1" applyAlignment="1">
      <alignment vertical="center" wrapText="1"/>
    </xf>
    <xf numFmtId="0" fontId="90" fillId="0" borderId="138" xfId="0" applyFont="1" applyBorder="1" applyAlignment="1">
      <alignment vertical="center" wrapText="1"/>
    </xf>
    <xf numFmtId="0" fontId="90" fillId="0" borderId="75" xfId="0" applyFont="1" applyBorder="1" applyAlignment="1">
      <alignment vertical="center" wrapText="1"/>
    </xf>
    <xf numFmtId="0" fontId="90" fillId="0" borderId="76" xfId="0" applyFont="1" applyBorder="1" applyAlignment="1">
      <alignment vertical="center" wrapText="1"/>
    </xf>
    <xf numFmtId="0" fontId="90" fillId="0" borderId="77" xfId="0" applyFont="1" applyBorder="1" applyAlignment="1">
      <alignment vertical="center" wrapText="1"/>
    </xf>
    <xf numFmtId="166" fontId="64" fillId="0" borderId="0" xfId="0" applyNumberFormat="1" applyFont="1"/>
    <xf numFmtId="0" fontId="78" fillId="9" borderId="67" xfId="2" applyFont="1" applyFill="1" applyBorder="1" applyAlignment="1"/>
    <xf numFmtId="0" fontId="78" fillId="9" borderId="68" xfId="2" applyFont="1" applyFill="1" applyBorder="1" applyAlignment="1"/>
    <xf numFmtId="0" fontId="60" fillId="10" borderId="67" xfId="2" applyFont="1" applyFill="1" applyBorder="1" applyAlignment="1"/>
    <xf numFmtId="0" fontId="60" fillId="10" borderId="68" xfId="2" applyFont="1" applyFill="1" applyBorder="1" applyAlignment="1"/>
    <xf numFmtId="0" fontId="80" fillId="11" borderId="67" xfId="2" applyFont="1" applyFill="1" applyBorder="1" applyAlignment="1"/>
    <xf numFmtId="0" fontId="80" fillId="11" borderId="68" xfId="2" applyFont="1" applyFill="1" applyBorder="1" applyAlignment="1"/>
    <xf numFmtId="0" fontId="78" fillId="11" borderId="67" xfId="2" applyFont="1" applyFill="1" applyBorder="1" applyAlignment="1"/>
    <xf numFmtId="0" fontId="78" fillId="11" borderId="68" xfId="2" applyFont="1" applyFill="1" applyBorder="1" applyAlignment="1"/>
    <xf numFmtId="0" fontId="60" fillId="11" borderId="67" xfId="2" applyFont="1" applyFill="1" applyBorder="1" applyAlignment="1"/>
    <xf numFmtId="0" fontId="60" fillId="11" borderId="68" xfId="2" applyFont="1" applyFill="1" applyBorder="1" applyAlignment="1"/>
    <xf numFmtId="0" fontId="94" fillId="9" borderId="70" xfId="2" applyFont="1" applyFill="1" applyBorder="1"/>
    <xf numFmtId="0" fontId="94" fillId="0" borderId="0" xfId="2" applyFont="1"/>
    <xf numFmtId="0" fontId="60" fillId="9" borderId="70" xfId="2" applyFont="1" applyFill="1" applyBorder="1" applyAlignment="1">
      <alignment horizontal="left" wrapText="1"/>
    </xf>
    <xf numFmtId="165" fontId="61" fillId="12" borderId="70" xfId="2" applyNumberFormat="1" applyFont="1" applyFill="1" applyBorder="1" applyAlignment="1">
      <alignment horizontal="right"/>
    </xf>
    <xf numFmtId="0" fontId="61" fillId="12" borderId="70" xfId="2" applyFont="1" applyFill="1" applyBorder="1" applyAlignment="1">
      <alignment horizontal="right"/>
    </xf>
    <xf numFmtId="0" fontId="60" fillId="13" borderId="70" xfId="2" applyFont="1" applyFill="1" applyBorder="1"/>
    <xf numFmtId="0" fontId="64" fillId="0" borderId="0" xfId="0" applyFont="1" applyAlignment="1">
      <alignment horizontal="center"/>
    </xf>
    <xf numFmtId="0" fontId="62" fillId="16" borderId="101" xfId="0" applyFont="1" applyFill="1" applyBorder="1" applyAlignment="1">
      <alignment horizontal="center" vertical="center" wrapText="1"/>
    </xf>
    <xf numFmtId="9" fontId="64" fillId="0" borderId="72" xfId="1" applyFont="1" applyBorder="1"/>
    <xf numFmtId="0" fontId="62" fillId="16" borderId="105" xfId="0" applyFont="1" applyFill="1" applyBorder="1" applyAlignment="1">
      <alignment horizontal="center" vertical="center" wrapText="1"/>
    </xf>
    <xf numFmtId="164" fontId="64" fillId="0" borderId="73" xfId="1" applyNumberFormat="1" applyFont="1" applyBorder="1"/>
    <xf numFmtId="0" fontId="62" fillId="16" borderId="106" xfId="0" applyFont="1" applyFill="1" applyBorder="1" applyAlignment="1">
      <alignment horizontal="center" vertical="center" wrapText="1"/>
    </xf>
    <xf numFmtId="167" fontId="64" fillId="0" borderId="73" xfId="1" applyNumberFormat="1" applyFont="1" applyBorder="1"/>
    <xf numFmtId="164" fontId="64" fillId="0" borderId="74" xfId="0" applyNumberFormat="1" applyFont="1" applyBorder="1"/>
    <xf numFmtId="167" fontId="64" fillId="0" borderId="74" xfId="1" applyNumberFormat="1" applyFont="1" applyBorder="1"/>
    <xf numFmtId="167" fontId="64" fillId="0" borderId="73" xfId="0" applyNumberFormat="1" applyFont="1" applyBorder="1"/>
    <xf numFmtId="167" fontId="64" fillId="0" borderId="71" xfId="0" applyNumberFormat="1" applyFont="1" applyBorder="1"/>
    <xf numFmtId="164" fontId="64" fillId="0" borderId="72" xfId="1" applyNumberFormat="1" applyFont="1" applyBorder="1"/>
    <xf numFmtId="0" fontId="64" fillId="18" borderId="0" xfId="0" applyFont="1" applyFill="1"/>
    <xf numFmtId="168" fontId="64" fillId="0" borderId="74" xfId="1" applyNumberFormat="1" applyFont="1" applyBorder="1"/>
    <xf numFmtId="167" fontId="64" fillId="0" borderId="72" xfId="1" applyNumberFormat="1" applyFont="1" applyBorder="1"/>
    <xf numFmtId="10" fontId="64" fillId="0" borderId="73" xfId="0" applyNumberFormat="1" applyFont="1" applyBorder="1"/>
    <xf numFmtId="10" fontId="64" fillId="0" borderId="75" xfId="0" applyNumberFormat="1" applyFont="1" applyBorder="1"/>
    <xf numFmtId="164" fontId="64" fillId="0" borderId="77" xfId="0" applyNumberFormat="1" applyFont="1" applyBorder="1"/>
    <xf numFmtId="3" fontId="69" fillId="5" borderId="107" xfId="0" applyNumberFormat="1" applyFont="1" applyFill="1" applyBorder="1" applyAlignment="1">
      <alignment horizontal="right" vertical="center" wrapText="1"/>
    </xf>
    <xf numFmtId="3" fontId="69" fillId="5" borderId="41" xfId="0" applyNumberFormat="1" applyFont="1" applyFill="1" applyBorder="1" applyAlignment="1">
      <alignment horizontal="right" vertical="center" wrapText="1"/>
    </xf>
    <xf numFmtId="0" fontId="78" fillId="9" borderId="67" xfId="0" applyFont="1" applyFill="1" applyBorder="1" applyAlignment="1"/>
    <xf numFmtId="0" fontId="60" fillId="10" borderId="67" xfId="0" applyFont="1" applyFill="1" applyBorder="1" applyAlignment="1"/>
    <xf numFmtId="0" fontId="80" fillId="11" borderId="67" xfId="0" applyFont="1" applyFill="1" applyBorder="1" applyAlignment="1"/>
    <xf numFmtId="0" fontId="78" fillId="11" borderId="67" xfId="0" applyFont="1" applyFill="1" applyBorder="1" applyAlignment="1"/>
    <xf numFmtId="0" fontId="60" fillId="11" borderId="67" xfId="0" applyFont="1" applyFill="1" applyBorder="1" applyAlignment="1"/>
    <xf numFmtId="0" fontId="78" fillId="9" borderId="68" xfId="0" applyFont="1" applyFill="1" applyBorder="1" applyAlignment="1"/>
    <xf numFmtId="0" fontId="60" fillId="10" borderId="68" xfId="0" applyFont="1" applyFill="1" applyBorder="1" applyAlignment="1"/>
    <xf numFmtId="0" fontId="80" fillId="11" borderId="68" xfId="0" applyFont="1" applyFill="1" applyBorder="1" applyAlignment="1"/>
    <xf numFmtId="0" fontId="78" fillId="11" borderId="68" xfId="0" applyFont="1" applyFill="1" applyBorder="1" applyAlignment="1"/>
    <xf numFmtId="0" fontId="60" fillId="11" borderId="68" xfId="0" applyFont="1" applyFill="1" applyBorder="1" applyAlignment="1"/>
    <xf numFmtId="0" fontId="64" fillId="9" borderId="70" xfId="0" applyFont="1" applyFill="1" applyBorder="1"/>
    <xf numFmtId="0" fontId="60" fillId="9" borderId="67" xfId="0" applyFont="1" applyFill="1" applyBorder="1" applyAlignment="1">
      <alignment wrapText="1"/>
    </xf>
    <xf numFmtId="0" fontId="60" fillId="10" borderId="70" xfId="0" applyFont="1" applyFill="1" applyBorder="1" applyAlignment="1">
      <alignment horizontal="left" wrapText="1"/>
    </xf>
    <xf numFmtId="0" fontId="60" fillId="10" borderId="70" xfId="0" applyFont="1" applyFill="1" applyBorder="1" applyAlignment="1">
      <alignment horizontal="center" wrapText="1"/>
    </xf>
    <xf numFmtId="0" fontId="60" fillId="9" borderId="68" xfId="0" applyFont="1" applyFill="1" applyBorder="1" applyAlignment="1">
      <alignment wrapText="1"/>
    </xf>
    <xf numFmtId="4" fontId="61" fillId="12" borderId="70" xfId="0" applyNumberFormat="1" applyFont="1" applyFill="1" applyBorder="1" applyAlignment="1">
      <alignment horizontal="right"/>
    </xf>
    <xf numFmtId="0" fontId="60" fillId="9" borderId="69" xfId="0" applyFont="1" applyFill="1" applyBorder="1" applyAlignment="1">
      <alignment wrapText="1"/>
    </xf>
    <xf numFmtId="0" fontId="60" fillId="10" borderId="69" xfId="0" applyFont="1" applyFill="1" applyBorder="1" applyAlignment="1">
      <alignment wrapText="1"/>
    </xf>
    <xf numFmtId="0" fontId="60" fillId="13" borderId="70" xfId="0" applyFont="1" applyFill="1" applyBorder="1"/>
    <xf numFmtId="0" fontId="60" fillId="15" borderId="73" xfId="0" applyFont="1" applyFill="1" applyBorder="1" applyAlignment="1">
      <alignment horizontal="left" vertical="center" wrapText="1"/>
    </xf>
    <xf numFmtId="0" fontId="66" fillId="8" borderId="71" xfId="0" applyFont="1" applyFill="1" applyBorder="1" applyAlignment="1">
      <alignment vertical="center"/>
    </xf>
    <xf numFmtId="0" fontId="67" fillId="8" borderId="47" xfId="0" applyFont="1" applyFill="1" applyBorder="1" applyAlignment="1">
      <alignment vertical="center"/>
    </xf>
    <xf numFmtId="3" fontId="61" fillId="8" borderId="47" xfId="0" applyNumberFormat="1" applyFont="1" applyFill="1" applyBorder="1" applyAlignment="1">
      <alignment horizontal="right" vertical="center"/>
    </xf>
    <xf numFmtId="0" fontId="68" fillId="8" borderId="71" xfId="0" applyFont="1" applyFill="1" applyBorder="1" applyAlignment="1">
      <alignment vertical="center"/>
    </xf>
    <xf numFmtId="0" fontId="68" fillId="8" borderId="73" xfId="0" applyFont="1" applyFill="1" applyBorder="1" applyAlignment="1">
      <alignment vertical="center"/>
    </xf>
    <xf numFmtId="0" fontId="60" fillId="8" borderId="116" xfId="0" applyNumberFormat="1" applyFont="1" applyFill="1" applyBorder="1" applyAlignment="1">
      <alignment vertical="center"/>
    </xf>
    <xf numFmtId="0" fontId="66" fillId="8" borderId="88" xfId="0" applyFont="1" applyFill="1" applyBorder="1" applyAlignment="1">
      <alignment vertical="center"/>
    </xf>
    <xf numFmtId="0" fontId="66" fillId="8" borderId="47" xfId="0" applyFont="1" applyFill="1" applyBorder="1" applyAlignment="1">
      <alignment vertical="center"/>
    </xf>
    <xf numFmtId="0" fontId="60" fillId="8" borderId="80" xfId="0" applyFont="1" applyFill="1" applyBorder="1" applyAlignment="1">
      <alignment vertical="center"/>
    </xf>
    <xf numFmtId="0" fontId="67" fillId="8" borderId="109" xfId="0" applyFont="1" applyFill="1" applyBorder="1" applyAlignment="1">
      <alignment vertical="center"/>
    </xf>
    <xf numFmtId="0" fontId="67" fillId="8" borderId="72" xfId="0" applyFont="1" applyFill="1" applyBorder="1" applyAlignment="1">
      <alignment vertical="center"/>
    </xf>
    <xf numFmtId="0" fontId="67" fillId="8" borderId="117" xfId="0" applyNumberFormat="1" applyFont="1" applyFill="1" applyBorder="1" applyAlignment="1">
      <alignment vertical="center"/>
    </xf>
    <xf numFmtId="0" fontId="67" fillId="8" borderId="75" xfId="0" applyFont="1" applyFill="1" applyBorder="1" applyAlignment="1">
      <alignment vertical="center"/>
    </xf>
    <xf numFmtId="164" fontId="61" fillId="8" borderId="108" xfId="1" applyNumberFormat="1" applyFont="1" applyFill="1" applyBorder="1" applyAlignment="1">
      <alignment horizontal="right" vertical="center"/>
    </xf>
    <xf numFmtId="164" fontId="62" fillId="8" borderId="74" xfId="1" applyNumberFormat="1" applyFont="1" applyFill="1" applyBorder="1" applyAlignment="1">
      <alignment horizontal="right" vertical="center"/>
    </xf>
    <xf numFmtId="0" fontId="67" fillId="8" borderId="73" xfId="0" applyNumberFormat="1" applyFont="1" applyFill="1" applyBorder="1" applyAlignment="1">
      <alignment vertical="center"/>
    </xf>
    <xf numFmtId="3" fontId="61" fillId="8" borderId="108" xfId="0" applyNumberFormat="1" applyFont="1" applyFill="1" applyBorder="1" applyAlignment="1">
      <alignment horizontal="right" vertical="center"/>
    </xf>
    <xf numFmtId="0" fontId="67" fillId="8" borderId="118" xfId="0" applyNumberFormat="1" applyFont="1" applyFill="1" applyBorder="1" applyAlignment="1">
      <alignment vertical="center"/>
    </xf>
    <xf numFmtId="0" fontId="67" fillId="8" borderId="84" xfId="0" applyFont="1" applyFill="1" applyBorder="1" applyAlignment="1">
      <alignment vertical="center"/>
    </xf>
    <xf numFmtId="0" fontId="71" fillId="8" borderId="75" xfId="0" applyNumberFormat="1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top" wrapText="1"/>
    </xf>
    <xf numFmtId="3" fontId="62" fillId="8" borderId="110" xfId="0" applyNumberFormat="1" applyFont="1" applyFill="1" applyBorder="1" applyAlignment="1">
      <alignment horizontal="right" vertical="center"/>
    </xf>
    <xf numFmtId="3" fontId="61" fillId="8" borderId="110" xfId="0" applyNumberFormat="1" applyFont="1" applyFill="1" applyBorder="1" applyAlignment="1">
      <alignment horizontal="right" vertical="center"/>
    </xf>
    <xf numFmtId="164" fontId="62" fillId="8" borderId="77" xfId="1" applyNumberFormat="1" applyFont="1" applyFill="1" applyBorder="1" applyAlignment="1">
      <alignment horizontal="right" vertical="center"/>
    </xf>
    <xf numFmtId="0" fontId="67" fillId="8" borderId="115" xfId="0" applyFont="1" applyFill="1" applyBorder="1" applyAlignment="1">
      <alignment vertical="center"/>
    </xf>
    <xf numFmtId="0" fontId="67" fillId="8" borderId="100" xfId="0" applyFont="1" applyFill="1" applyBorder="1" applyAlignment="1">
      <alignment vertical="center"/>
    </xf>
    <xf numFmtId="0" fontId="66" fillId="8" borderId="73" xfId="0" applyFont="1" applyFill="1" applyBorder="1" applyAlignment="1">
      <alignment vertical="center"/>
    </xf>
    <xf numFmtId="0" fontId="67" fillId="8" borderId="119" xfId="0" applyFont="1" applyFill="1" applyBorder="1" applyAlignment="1">
      <alignment vertical="center"/>
    </xf>
    <xf numFmtId="0" fontId="67" fillId="8" borderId="74" xfId="0" applyFont="1" applyFill="1" applyBorder="1" applyAlignment="1">
      <alignment vertical="center"/>
    </xf>
    <xf numFmtId="0" fontId="60" fillId="8" borderId="74" xfId="0" applyFont="1" applyFill="1" applyBorder="1" applyAlignment="1">
      <alignment vertical="center"/>
    </xf>
    <xf numFmtId="0" fontId="60" fillId="8" borderId="119" xfId="0" applyFont="1" applyFill="1" applyBorder="1" applyAlignment="1">
      <alignment vertical="top" wrapText="1"/>
    </xf>
    <xf numFmtId="0" fontId="60" fillId="8" borderId="116" xfId="0" applyFont="1" applyFill="1" applyBorder="1" applyAlignment="1">
      <alignment vertical="center"/>
    </xf>
    <xf numFmtId="3" fontId="62" fillId="8" borderId="120" xfId="0" applyNumberFormat="1" applyFont="1" applyFill="1" applyBorder="1" applyAlignment="1">
      <alignment horizontal="right" vertical="center"/>
    </xf>
    <xf numFmtId="0" fontId="67" fillId="8" borderId="121" xfId="0" applyFont="1" applyFill="1" applyBorder="1" applyAlignment="1">
      <alignment vertical="center"/>
    </xf>
    <xf numFmtId="3" fontId="61" fillId="8" borderId="122" xfId="0" applyNumberFormat="1" applyFont="1" applyFill="1" applyBorder="1" applyAlignment="1">
      <alignment horizontal="right" vertical="center"/>
    </xf>
    <xf numFmtId="0" fontId="60" fillId="8" borderId="73" xfId="0" applyFont="1" applyFill="1" applyBorder="1" applyAlignment="1">
      <alignment vertical="center"/>
    </xf>
    <xf numFmtId="1" fontId="61" fillId="8" borderId="0" xfId="1" applyNumberFormat="1" applyFont="1" applyFill="1" applyBorder="1" applyAlignment="1">
      <alignment horizontal="right" vertical="center"/>
    </xf>
    <xf numFmtId="1" fontId="61" fillId="8" borderId="74" xfId="1" applyNumberFormat="1" applyFont="1" applyFill="1" applyBorder="1" applyAlignment="1">
      <alignment horizontal="right" vertical="center"/>
    </xf>
    <xf numFmtId="0" fontId="67" fillId="8" borderId="73" xfId="0" applyFont="1" applyFill="1" applyBorder="1" applyAlignment="1">
      <alignment vertical="center"/>
    </xf>
    <xf numFmtId="3" fontId="61" fillId="8" borderId="123" xfId="0" applyNumberFormat="1" applyFont="1" applyFill="1" applyBorder="1" applyAlignment="1">
      <alignment horizontal="right" vertical="center"/>
    </xf>
    <xf numFmtId="3" fontId="61" fillId="8" borderId="74" xfId="0" applyNumberFormat="1" applyFont="1" applyFill="1" applyBorder="1" applyAlignment="1">
      <alignment horizontal="right" vertical="center"/>
    </xf>
    <xf numFmtId="0" fontId="67" fillId="8" borderId="0" xfId="0" applyFont="1" applyFill="1" applyBorder="1" applyAlignment="1">
      <alignment horizontal="right" vertical="center"/>
    </xf>
    <xf numFmtId="0" fontId="67" fillId="8" borderId="118" xfId="0" applyFont="1" applyFill="1" applyBorder="1" applyAlignment="1">
      <alignment vertical="center"/>
    </xf>
    <xf numFmtId="3" fontId="61" fillId="8" borderId="124" xfId="0" applyNumberFormat="1" applyFont="1" applyFill="1" applyBorder="1" applyAlignment="1">
      <alignment horizontal="right" vertical="center"/>
    </xf>
    <xf numFmtId="0" fontId="67" fillId="8" borderId="125" xfId="0" applyFont="1" applyFill="1" applyBorder="1" applyAlignment="1">
      <alignment vertical="center"/>
    </xf>
    <xf numFmtId="3" fontId="61" fillId="8" borderId="83" xfId="0" applyNumberFormat="1" applyFont="1" applyFill="1" applyBorder="1" applyAlignment="1">
      <alignment horizontal="right" vertical="center"/>
    </xf>
    <xf numFmtId="0" fontId="71" fillId="8" borderId="73" xfId="0" applyNumberFormat="1" applyFont="1" applyFill="1" applyBorder="1" applyAlignment="1">
      <alignment vertical="center"/>
    </xf>
    <xf numFmtId="1" fontId="62" fillId="8" borderId="73" xfId="0" applyNumberFormat="1" applyFont="1" applyFill="1" applyBorder="1" applyAlignment="1">
      <alignment vertical="center"/>
    </xf>
    <xf numFmtId="1" fontId="61" fillId="8" borderId="75" xfId="0" applyNumberFormat="1" applyFont="1" applyFill="1" applyBorder="1" applyAlignment="1">
      <alignment horizontal="left" vertical="center"/>
    </xf>
    <xf numFmtId="0" fontId="67" fillId="8" borderId="77" xfId="0" applyFont="1" applyFill="1" applyBorder="1" applyAlignment="1">
      <alignment vertical="center"/>
    </xf>
    <xf numFmtId="164" fontId="62" fillId="8" borderId="0" xfId="1" applyNumberFormat="1" applyFont="1" applyFill="1" applyBorder="1" applyAlignment="1">
      <alignment horizontal="right" vertical="center"/>
    </xf>
    <xf numFmtId="164" fontId="61" fillId="8" borderId="0" xfId="1" applyNumberFormat="1" applyFont="1" applyFill="1" applyBorder="1" applyAlignment="1">
      <alignment horizontal="right" vertical="center"/>
    </xf>
    <xf numFmtId="164" fontId="61" fillId="8" borderId="74" xfId="1" applyNumberFormat="1" applyFont="1" applyFill="1" applyBorder="1" applyAlignment="1">
      <alignment horizontal="right" vertical="center"/>
    </xf>
    <xf numFmtId="2" fontId="64" fillId="0" borderId="0" xfId="0" applyNumberFormat="1" applyFont="1"/>
    <xf numFmtId="0" fontId="64" fillId="0" borderId="47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164" fontId="72" fillId="0" borderId="0" xfId="1" applyNumberFormat="1" applyFont="1" applyBorder="1" applyAlignment="1">
      <alignment horizontal="center"/>
    </xf>
    <xf numFmtId="164" fontId="72" fillId="0" borderId="0" xfId="1" applyNumberFormat="1" applyFont="1" applyBorder="1"/>
    <xf numFmtId="10" fontId="64" fillId="0" borderId="0" xfId="1" applyNumberFormat="1" applyFont="1" applyBorder="1"/>
    <xf numFmtId="0" fontId="64" fillId="0" borderId="76" xfId="0" applyFont="1" applyBorder="1" applyAlignment="1">
      <alignment horizontal="center"/>
    </xf>
    <xf numFmtId="0" fontId="71" fillId="0" borderId="26" xfId="0" applyFont="1" applyBorder="1" applyAlignment="1">
      <alignment horizontal="justify" vertical="center" wrapText="1"/>
    </xf>
    <xf numFmtId="0" fontId="60" fillId="9" borderId="0" xfId="0" applyFont="1" applyFill="1" applyBorder="1" applyAlignment="1">
      <alignment wrapText="1"/>
    </xf>
    <xf numFmtId="0" fontId="60" fillId="10" borderId="68" xfId="0" applyFont="1" applyFill="1" applyBorder="1" applyAlignment="1">
      <alignment wrapText="1"/>
    </xf>
    <xf numFmtId="0" fontId="60" fillId="10" borderId="0" xfId="0" applyFont="1" applyFill="1" applyBorder="1" applyAlignment="1">
      <alignment wrapText="1"/>
    </xf>
    <xf numFmtId="0" fontId="60" fillId="10" borderId="70" xfId="2" applyFont="1" applyFill="1" applyBorder="1" applyAlignment="1">
      <alignment horizontal="center" wrapText="1"/>
    </xf>
    <xf numFmtId="0" fontId="60" fillId="10" borderId="0" xfId="2" applyFont="1" applyFill="1" applyBorder="1" applyAlignment="1">
      <alignment horizontal="center" wrapText="1"/>
    </xf>
    <xf numFmtId="0" fontId="60" fillId="10" borderId="79" xfId="0" applyFont="1" applyFill="1" applyBorder="1" applyAlignment="1">
      <alignment horizontal="center" wrapText="1"/>
    </xf>
    <xf numFmtId="0" fontId="60" fillId="10" borderId="79" xfId="2" applyFont="1" applyFill="1" applyBorder="1" applyAlignment="1">
      <alignment horizontal="center" wrapText="1"/>
    </xf>
    <xf numFmtId="3" fontId="61" fillId="12" borderId="70" xfId="0" applyNumberFormat="1" applyFont="1" applyFill="1" applyBorder="1" applyAlignment="1">
      <alignment horizontal="right"/>
    </xf>
    <xf numFmtId="3" fontId="61" fillId="12" borderId="67" xfId="2" applyNumberFormat="1" applyFont="1" applyFill="1" applyBorder="1" applyAlignment="1">
      <alignment horizontal="right"/>
    </xf>
    <xf numFmtId="3" fontId="61" fillId="12" borderId="70" xfId="2" applyNumberFormat="1" applyFont="1" applyFill="1" applyBorder="1" applyAlignment="1">
      <alignment horizontal="right"/>
    </xf>
    <xf numFmtId="0" fontId="61" fillId="12" borderId="70" xfId="0" applyFont="1" applyFill="1" applyBorder="1" applyAlignment="1">
      <alignment horizontal="right"/>
    </xf>
    <xf numFmtId="0" fontId="61" fillId="12" borderId="0" xfId="0" applyFont="1" applyFill="1" applyBorder="1" applyAlignment="1">
      <alignment horizontal="right"/>
    </xf>
    <xf numFmtId="166" fontId="64" fillId="0" borderId="78" xfId="0" applyNumberFormat="1" applyFont="1" applyFill="1" applyBorder="1"/>
    <xf numFmtId="166" fontId="64" fillId="0" borderId="0" xfId="0" applyNumberFormat="1" applyFont="1" applyFill="1" applyBorder="1"/>
    <xf numFmtId="0" fontId="72" fillId="9" borderId="126" xfId="0" applyFont="1" applyFill="1" applyBorder="1"/>
    <xf numFmtId="0" fontId="60" fillId="9" borderId="70" xfId="0" applyFont="1" applyFill="1" applyBorder="1" applyAlignment="1">
      <alignment horizontal="center" wrapText="1"/>
    </xf>
    <xf numFmtId="0" fontId="64" fillId="9" borderId="70" xfId="0" applyFont="1" applyFill="1" applyBorder="1" applyAlignment="1">
      <alignment horizontal="center"/>
    </xf>
    <xf numFmtId="0" fontId="60" fillId="19" borderId="126" xfId="0" applyFont="1" applyFill="1" applyBorder="1" applyAlignment="1">
      <alignment wrapText="1"/>
    </xf>
    <xf numFmtId="0" fontId="60" fillId="19" borderId="70" xfId="0" applyFont="1" applyFill="1" applyBorder="1" applyAlignment="1">
      <alignment horizontal="center" wrapText="1"/>
    </xf>
    <xf numFmtId="0" fontId="60" fillId="19" borderId="79" xfId="0" quotePrefix="1" applyFont="1" applyFill="1" applyBorder="1" applyAlignment="1">
      <alignment wrapText="1"/>
    </xf>
    <xf numFmtId="168" fontId="64" fillId="0" borderId="0" xfId="1" applyNumberFormat="1" applyFont="1"/>
    <xf numFmtId="0" fontId="60" fillId="19" borderId="79" xfId="0" applyFont="1" applyFill="1" applyBorder="1" applyAlignment="1">
      <alignment wrapText="1"/>
    </xf>
    <xf numFmtId="167" fontId="64" fillId="0" borderId="0" xfId="1" applyNumberFormat="1" applyFont="1"/>
    <xf numFmtId="0" fontId="74" fillId="0" borderId="0" xfId="0" applyFont="1"/>
    <xf numFmtId="10" fontId="64" fillId="0" borderId="0" xfId="0" applyNumberFormat="1" applyFont="1"/>
    <xf numFmtId="3" fontId="67" fillId="8" borderId="0" xfId="0" applyNumberFormat="1" applyFont="1" applyFill="1" applyAlignment="1">
      <alignment vertical="center"/>
    </xf>
    <xf numFmtId="0" fontId="72" fillId="0" borderId="78" xfId="0" applyFont="1" applyBorder="1"/>
    <xf numFmtId="167" fontId="72" fillId="0" borderId="78" xfId="1" applyNumberFormat="1" applyFont="1" applyBorder="1"/>
    <xf numFmtId="167" fontId="64" fillId="0" borderId="78" xfId="1" applyNumberFormat="1" applyFont="1" applyBorder="1"/>
    <xf numFmtId="0" fontId="95" fillId="0" borderId="78" xfId="0" applyFont="1" applyBorder="1"/>
    <xf numFmtId="167" fontId="96" fillId="0" borderId="78" xfId="1" applyNumberFormat="1" applyFont="1" applyBorder="1"/>
    <xf numFmtId="167" fontId="95" fillId="0" borderId="78" xfId="1" applyNumberFormat="1" applyFont="1" applyBorder="1"/>
    <xf numFmtId="0" fontId="72" fillId="0" borderId="128" xfId="0" applyFont="1" applyBorder="1" applyAlignment="1">
      <alignment horizontal="center"/>
    </xf>
    <xf numFmtId="0" fontId="64" fillId="0" borderId="128" xfId="0" applyFont="1" applyBorder="1"/>
    <xf numFmtId="0" fontId="64" fillId="0" borderId="129" xfId="0" applyFont="1" applyBorder="1"/>
    <xf numFmtId="0" fontId="64" fillId="0" borderId="131" xfId="0" applyFont="1" applyBorder="1"/>
    <xf numFmtId="167" fontId="64" fillId="0" borderId="131" xfId="1" applyNumberFormat="1" applyFont="1" applyBorder="1"/>
    <xf numFmtId="0" fontId="95" fillId="0" borderId="73" xfId="0" applyFont="1" applyBorder="1"/>
    <xf numFmtId="167" fontId="95" fillId="0" borderId="131" xfId="1" applyNumberFormat="1" applyFont="1" applyBorder="1"/>
    <xf numFmtId="0" fontId="64" fillId="0" borderId="75" xfId="0" applyFont="1" applyFill="1" applyBorder="1"/>
    <xf numFmtId="167" fontId="72" fillId="0" borderId="132" xfId="1" applyNumberFormat="1" applyFont="1" applyBorder="1"/>
    <xf numFmtId="0" fontId="78" fillId="9" borderId="134" xfId="0" applyFont="1" applyFill="1" applyBorder="1" applyAlignment="1"/>
    <xf numFmtId="0" fontId="72" fillId="0" borderId="0" xfId="0" applyFont="1" applyFill="1"/>
    <xf numFmtId="0" fontId="70" fillId="8" borderId="47" xfId="0" applyFont="1" applyFill="1" applyBorder="1" applyAlignment="1">
      <alignment vertical="center"/>
    </xf>
    <xf numFmtId="0" fontId="67" fillId="8" borderId="80" xfId="0" applyFont="1" applyFill="1" applyBorder="1" applyAlignment="1">
      <alignment vertical="center"/>
    </xf>
    <xf numFmtId="166" fontId="72" fillId="0" borderId="0" xfId="0" applyNumberFormat="1" applyFont="1"/>
    <xf numFmtId="0" fontId="70" fillId="8" borderId="0" xfId="0" applyFont="1" applyFill="1" applyAlignment="1">
      <alignment vertical="center"/>
    </xf>
    <xf numFmtId="3" fontId="60" fillId="8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/>
    </xf>
    <xf numFmtId="0" fontId="67" fillId="8" borderId="82" xfId="0" applyFont="1" applyFill="1" applyBorder="1" applyAlignment="1">
      <alignment vertical="center"/>
    </xf>
    <xf numFmtId="0" fontId="67" fillId="8" borderId="83" xfId="0" applyFont="1" applyFill="1" applyBorder="1" applyAlignment="1">
      <alignment vertical="center"/>
    </xf>
    <xf numFmtId="0" fontId="68" fillId="8" borderId="84" xfId="0" applyFont="1" applyFill="1" applyBorder="1" applyAlignment="1">
      <alignment vertical="center"/>
    </xf>
    <xf numFmtId="0" fontId="60" fillId="9" borderId="0" xfId="0" applyFont="1" applyFill="1" applyBorder="1" applyAlignment="1">
      <alignment horizontal="left" wrapText="1"/>
    </xf>
    <xf numFmtId="3" fontId="72" fillId="0" borderId="0" xfId="0" applyNumberFormat="1" applyFont="1"/>
    <xf numFmtId="0" fontId="64" fillId="14" borderId="0" xfId="0" applyFont="1" applyFill="1"/>
    <xf numFmtId="0" fontId="66" fillId="8" borderId="0" xfId="3" applyFont="1" applyFill="1" applyAlignment="1">
      <alignment vertical="center"/>
    </xf>
    <xf numFmtId="0" fontId="61" fillId="8" borderId="0" xfId="3" applyFont="1" applyFill="1" applyAlignment="1">
      <alignment vertical="center"/>
    </xf>
    <xf numFmtId="3" fontId="61" fillId="8" borderId="0" xfId="3" applyNumberFormat="1" applyFont="1" applyFill="1" applyAlignment="1">
      <alignment vertical="center"/>
    </xf>
    <xf numFmtId="0" fontId="67" fillId="8" borderId="0" xfId="3" applyFont="1" applyFill="1" applyAlignment="1">
      <alignment vertical="center"/>
    </xf>
    <xf numFmtId="3" fontId="67" fillId="8" borderId="0" xfId="3" applyNumberFormat="1" applyFont="1" applyFill="1" applyAlignment="1">
      <alignment vertical="center"/>
    </xf>
    <xf numFmtId="0" fontId="68" fillId="8" borderId="47" xfId="3" applyFont="1" applyFill="1" applyBorder="1" applyAlignment="1">
      <alignment vertical="center"/>
    </xf>
    <xf numFmtId="3" fontId="67" fillId="8" borderId="80" xfId="3" applyNumberFormat="1" applyFont="1" applyFill="1" applyBorder="1" applyAlignment="1">
      <alignment vertical="center"/>
    </xf>
    <xf numFmtId="0" fontId="68" fillId="8" borderId="0" xfId="3" applyFont="1" applyFill="1" applyAlignment="1">
      <alignment vertical="center"/>
    </xf>
    <xf numFmtId="3" fontId="67" fillId="8" borderId="0" xfId="3" applyNumberFormat="1" applyFont="1" applyFill="1" applyBorder="1" applyAlignment="1">
      <alignment vertical="center"/>
    </xf>
    <xf numFmtId="0" fontId="60" fillId="8" borderId="81" xfId="3" applyNumberFormat="1" applyFont="1" applyFill="1" applyBorder="1" applyAlignment="1">
      <alignment vertical="center"/>
    </xf>
    <xf numFmtId="3" fontId="62" fillId="8" borderId="81" xfId="3" applyNumberFormat="1" applyFont="1" applyFill="1" applyBorder="1" applyAlignment="1">
      <alignment vertical="center"/>
    </xf>
    <xf numFmtId="0" fontId="67" fillId="8" borderId="82" xfId="3" applyNumberFormat="1" applyFont="1" applyFill="1" applyBorder="1" applyAlignment="1">
      <alignment vertical="center"/>
    </xf>
    <xf numFmtId="3" fontId="61" fillId="8" borderId="82" xfId="3" applyNumberFormat="1" applyFont="1" applyFill="1" applyBorder="1" applyAlignment="1">
      <alignment horizontal="right" vertical="center"/>
    </xf>
    <xf numFmtId="0" fontId="67" fillId="8" borderId="0" xfId="3" applyNumberFormat="1" applyFont="1" applyFill="1" applyBorder="1" applyAlignment="1">
      <alignment vertical="center"/>
    </xf>
    <xf numFmtId="3" fontId="61" fillId="8" borderId="0" xfId="3" applyNumberFormat="1" applyFont="1" applyFill="1" applyBorder="1" applyAlignment="1">
      <alignment horizontal="right" vertical="center"/>
    </xf>
    <xf numFmtId="0" fontId="67" fillId="8" borderId="84" xfId="3" applyNumberFormat="1" applyFont="1" applyFill="1" applyBorder="1" applyAlignment="1">
      <alignment vertical="center"/>
    </xf>
    <xf numFmtId="3" fontId="61" fillId="8" borderId="84" xfId="3" applyNumberFormat="1" applyFont="1" applyFill="1" applyBorder="1" applyAlignment="1">
      <alignment horizontal="right" vertical="center"/>
    </xf>
    <xf numFmtId="0" fontId="67" fillId="8" borderId="0" xfId="3" applyNumberFormat="1" applyFont="1" applyFill="1" applyAlignment="1">
      <alignment vertical="center"/>
    </xf>
    <xf numFmtId="0" fontId="67" fillId="8" borderId="84" xfId="3" applyFont="1" applyFill="1" applyBorder="1" applyAlignment="1">
      <alignment vertical="center"/>
    </xf>
    <xf numFmtId="3" fontId="97" fillId="5" borderId="23" xfId="0" applyNumberFormat="1" applyFont="1" applyFill="1" applyBorder="1" applyAlignment="1">
      <alignment horizontal="right" vertical="center" wrapText="1"/>
    </xf>
    <xf numFmtId="3" fontId="97" fillId="5" borderId="30" xfId="0" applyNumberFormat="1" applyFont="1" applyFill="1" applyBorder="1" applyAlignment="1">
      <alignment horizontal="right" vertical="center" wrapText="1"/>
    </xf>
    <xf numFmtId="0" fontId="97" fillId="5" borderId="30" xfId="0" applyFont="1" applyFill="1" applyBorder="1" applyAlignment="1">
      <alignment horizontal="center" vertical="center" wrapText="1"/>
    </xf>
    <xf numFmtId="0" fontId="97" fillId="0" borderId="24" xfId="0" applyFont="1" applyBorder="1" applyAlignment="1">
      <alignment horizontal="right" vertical="center" wrapText="1"/>
    </xf>
    <xf numFmtId="0" fontId="97" fillId="0" borderId="40" xfId="0" applyFont="1" applyBorder="1" applyAlignment="1">
      <alignment horizontal="right" vertical="center" wrapText="1"/>
    </xf>
    <xf numFmtId="0" fontId="22" fillId="0" borderId="40" xfId="0" applyFont="1" applyBorder="1" applyAlignment="1">
      <alignment horizontal="center" vertical="center" wrapText="1"/>
    </xf>
    <xf numFmtId="166" fontId="22" fillId="5" borderId="24" xfId="0" applyNumberFormat="1" applyFont="1" applyFill="1" applyBorder="1" applyAlignment="1">
      <alignment horizontal="right" vertical="center" wrapText="1"/>
    </xf>
    <xf numFmtId="0" fontId="22" fillId="5" borderId="24" xfId="0" applyFont="1" applyFill="1" applyBorder="1" applyAlignment="1">
      <alignment horizontal="right" vertical="center" wrapText="1"/>
    </xf>
    <xf numFmtId="0" fontId="22" fillId="5" borderId="40" xfId="0" applyFont="1" applyFill="1" applyBorder="1" applyAlignment="1">
      <alignment horizontal="right" vertical="center" wrapText="1"/>
    </xf>
    <xf numFmtId="0" fontId="22" fillId="5" borderId="40" xfId="0" applyFont="1" applyFill="1" applyBorder="1" applyAlignment="1">
      <alignment horizontal="center" vertical="center" wrapText="1"/>
    </xf>
    <xf numFmtId="166" fontId="22" fillId="0" borderId="24" xfId="0" applyNumberFormat="1" applyFont="1" applyBorder="1" applyAlignment="1">
      <alignment horizontal="right" vertical="center" wrapText="1"/>
    </xf>
    <xf numFmtId="0" fontId="22" fillId="0" borderId="40" xfId="0" applyFont="1" applyBorder="1" applyAlignment="1">
      <alignment horizontal="right" vertical="center" wrapText="1"/>
    </xf>
    <xf numFmtId="166" fontId="22" fillId="4" borderId="23" xfId="0" applyNumberFormat="1" applyFont="1" applyFill="1" applyBorder="1" applyAlignment="1">
      <alignment horizontal="right" vertical="center" wrapText="1"/>
    </xf>
    <xf numFmtId="0" fontId="22" fillId="4" borderId="23" xfId="0" applyFont="1" applyFill="1" applyBorder="1" applyAlignment="1">
      <alignment horizontal="right" vertical="center" wrapText="1"/>
    </xf>
    <xf numFmtId="0" fontId="22" fillId="4" borderId="30" xfId="0" applyFont="1" applyFill="1" applyBorder="1" applyAlignment="1">
      <alignment horizontal="right" vertical="center" wrapText="1"/>
    </xf>
    <xf numFmtId="0" fontId="22" fillId="4" borderId="30" xfId="0" applyFont="1" applyFill="1" applyBorder="1" applyAlignment="1">
      <alignment horizontal="center" vertical="center" wrapText="1"/>
    </xf>
    <xf numFmtId="166" fontId="22" fillId="5" borderId="23" xfId="0" applyNumberFormat="1" applyFont="1" applyFill="1" applyBorder="1" applyAlignment="1">
      <alignment horizontal="right" vertical="center" wrapText="1"/>
    </xf>
    <xf numFmtId="0" fontId="22" fillId="5" borderId="23" xfId="0" applyFont="1" applyFill="1" applyBorder="1" applyAlignment="1">
      <alignment horizontal="right" vertical="center" wrapText="1"/>
    </xf>
    <xf numFmtId="0" fontId="22" fillId="5" borderId="30" xfId="0" applyFont="1" applyFill="1" applyBorder="1" applyAlignment="1">
      <alignment horizontal="right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60" fillId="8" borderId="0" xfId="0" applyFont="1" applyFill="1" applyBorder="1" applyAlignment="1">
      <alignment vertical="top" wrapText="1"/>
    </xf>
    <xf numFmtId="3" fontId="62" fillId="8" borderId="0" xfId="0" applyNumberFormat="1" applyFont="1" applyFill="1" applyBorder="1" applyAlignment="1">
      <alignment horizontal="right" vertical="center"/>
    </xf>
    <xf numFmtId="164" fontId="0" fillId="0" borderId="74" xfId="1" applyNumberFormat="1" applyFont="1" applyBorder="1"/>
    <xf numFmtId="0" fontId="25" fillId="5" borderId="73" xfId="0" applyFont="1" applyFill="1" applyBorder="1" applyAlignment="1">
      <alignment vertical="center" wrapText="1"/>
    </xf>
    <xf numFmtId="0" fontId="25" fillId="0" borderId="73" xfId="0" applyFont="1" applyBorder="1" applyAlignment="1">
      <alignment vertical="center" wrapText="1"/>
    </xf>
    <xf numFmtId="0" fontId="25" fillId="4" borderId="73" xfId="0" applyFont="1" applyFill="1" applyBorder="1" applyAlignment="1">
      <alignment vertical="center" wrapText="1"/>
    </xf>
    <xf numFmtId="0" fontId="0" fillId="0" borderId="75" xfId="0" applyBorder="1"/>
    <xf numFmtId="0" fontId="49" fillId="9" borderId="70" xfId="0" applyFont="1" applyFill="1" applyBorder="1" applyAlignment="1">
      <alignment horizontal="left" wrapText="1"/>
    </xf>
    <xf numFmtId="0" fontId="98" fillId="15" borderId="0" xfId="0" applyFont="1" applyFill="1" applyAlignment="1">
      <alignment horizontal="left" vertical="center" wrapText="1"/>
    </xf>
    <xf numFmtId="0" fontId="2" fillId="16" borderId="0" xfId="0" applyFont="1" applyFill="1" applyAlignment="1">
      <alignment horizontal="center" vertical="center" wrapText="1"/>
    </xf>
    <xf numFmtId="0" fontId="98" fillId="15" borderId="142" xfId="0" applyFont="1" applyFill="1" applyBorder="1" applyAlignment="1">
      <alignment vertical="center" wrapText="1"/>
    </xf>
    <xf numFmtId="0" fontId="98" fillId="15" borderId="0" xfId="0" applyFont="1" applyFill="1" applyAlignment="1">
      <alignment vertical="center" wrapText="1"/>
    </xf>
    <xf numFmtId="0" fontId="99" fillId="16" borderId="0" xfId="0" applyFont="1" applyFill="1" applyAlignment="1">
      <alignment vertical="center" wrapText="1"/>
    </xf>
    <xf numFmtId="0" fontId="2" fillId="16" borderId="0" xfId="0" applyFont="1" applyFill="1" applyAlignment="1">
      <alignment vertical="center" wrapText="1"/>
    </xf>
    <xf numFmtId="4" fontId="51" fillId="12" borderId="70" xfId="0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164" fontId="100" fillId="0" borderId="0" xfId="1" applyNumberFormat="1" applyFont="1"/>
    <xf numFmtId="164" fontId="100" fillId="0" borderId="0" xfId="1" applyNumberFormat="1" applyFont="1" applyAlignment="1">
      <alignment horizontal="center"/>
    </xf>
    <xf numFmtId="164" fontId="101" fillId="0" borderId="0" xfId="1" applyNumberFormat="1" applyFont="1"/>
    <xf numFmtId="0" fontId="54" fillId="17" borderId="86" xfId="0" applyFont="1" applyFill="1" applyBorder="1" applyAlignment="1">
      <alignment horizontal="right" vertical="center" wrapText="1"/>
    </xf>
    <xf numFmtId="2" fontId="54" fillId="17" borderId="86" xfId="0" applyNumberFormat="1" applyFont="1" applyFill="1" applyBorder="1" applyAlignment="1">
      <alignment horizontal="right" vertical="center" wrapText="1"/>
    </xf>
    <xf numFmtId="0" fontId="102" fillId="16" borderId="0" xfId="0" applyFont="1" applyFill="1" applyAlignment="1">
      <alignment horizontal="center" vertical="center" wrapText="1"/>
    </xf>
    <xf numFmtId="0" fontId="103" fillId="16" borderId="0" xfId="0" applyFont="1" applyFill="1" applyAlignment="1">
      <alignment horizontal="center" vertical="center" wrapText="1"/>
    </xf>
    <xf numFmtId="0" fontId="103" fillId="17" borderId="86" xfId="0" applyFont="1" applyFill="1" applyBorder="1" applyAlignment="1">
      <alignment horizontal="right" vertical="center" wrapText="1"/>
    </xf>
    <xf numFmtId="0" fontId="59" fillId="15" borderId="0" xfId="0" applyFont="1" applyFill="1" applyAlignment="1">
      <alignment vertical="center" wrapText="1"/>
    </xf>
    <xf numFmtId="0" fontId="102" fillId="17" borderId="86" xfId="0" applyFont="1" applyFill="1" applyBorder="1" applyAlignment="1">
      <alignment horizontal="center" vertical="center" wrapText="1"/>
    </xf>
    <xf numFmtId="0" fontId="102" fillId="16" borderId="0" xfId="0" applyFont="1" applyFill="1" applyAlignment="1">
      <alignment vertical="center" wrapText="1"/>
    </xf>
    <xf numFmtId="3" fontId="103" fillId="17" borderId="86" xfId="0" applyNumberFormat="1" applyFont="1" applyFill="1" applyBorder="1" applyAlignment="1">
      <alignment horizontal="right" vertical="center" wrapText="1"/>
    </xf>
    <xf numFmtId="164" fontId="103" fillId="17" borderId="86" xfId="1" applyNumberFormat="1" applyFont="1" applyFill="1" applyBorder="1" applyAlignment="1">
      <alignment horizontal="right" vertical="center" wrapText="1"/>
    </xf>
    <xf numFmtId="0" fontId="104" fillId="16" borderId="0" xfId="0" applyFont="1" applyFill="1" applyAlignment="1">
      <alignment horizontal="left" vertical="center" wrapText="1"/>
    </xf>
    <xf numFmtId="3" fontId="104" fillId="17" borderId="0" xfId="0" applyNumberFormat="1" applyFont="1" applyFill="1" applyAlignment="1">
      <alignment horizontal="right" vertical="center" wrapText="1"/>
    </xf>
    <xf numFmtId="0" fontId="104" fillId="17" borderId="0" xfId="0" applyFont="1" applyFill="1" applyAlignment="1">
      <alignment horizontal="righ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3" fontId="0" fillId="0" borderId="0" xfId="0" applyNumberFormat="1" applyBorder="1"/>
    <xf numFmtId="164" fontId="100" fillId="0" borderId="0" xfId="1" applyNumberFormat="1" applyFont="1" applyBorder="1"/>
    <xf numFmtId="0" fontId="105" fillId="9" borderId="0" xfId="2" applyFont="1" applyFill="1" applyBorder="1" applyAlignment="1">
      <alignment horizontal="left" wrapText="1"/>
    </xf>
    <xf numFmtId="3" fontId="0" fillId="0" borderId="74" xfId="0" applyNumberFormat="1" applyBorder="1"/>
    <xf numFmtId="164" fontId="100" fillId="0" borderId="74" xfId="1" applyNumberFormat="1" applyFont="1" applyBorder="1"/>
    <xf numFmtId="164" fontId="0" fillId="0" borderId="0" xfId="0" applyNumberFormat="1" applyBorder="1"/>
    <xf numFmtId="164" fontId="0" fillId="0" borderId="76" xfId="0" applyNumberFormat="1" applyBorder="1"/>
    <xf numFmtId="0" fontId="105" fillId="9" borderId="47" xfId="2" applyFont="1" applyFill="1" applyBorder="1" applyAlignment="1">
      <alignment horizontal="left" wrapText="1"/>
    </xf>
    <xf numFmtId="0" fontId="105" fillId="9" borderId="72" xfId="2" applyFont="1" applyFill="1" applyBorder="1" applyAlignment="1">
      <alignment horizontal="left" wrapText="1"/>
    </xf>
    <xf numFmtId="0" fontId="105" fillId="9" borderId="0" xfId="2" applyFont="1" applyFill="1" applyBorder="1" applyAlignment="1">
      <alignment horizontal="left" wrapText="1"/>
    </xf>
    <xf numFmtId="3" fontId="51" fillId="12" borderId="0" xfId="2" applyNumberFormat="1" applyFont="1" applyFill="1" applyBorder="1" applyAlignment="1">
      <alignment horizontal="right"/>
    </xf>
    <xf numFmtId="3" fontId="106" fillId="12" borderId="0" xfId="2" applyNumberFormat="1" applyFont="1" applyFill="1" applyBorder="1" applyAlignment="1">
      <alignment horizontal="right"/>
    </xf>
    <xf numFmtId="3" fontId="106" fillId="12" borderId="74" xfId="2" applyNumberFormat="1" applyFont="1" applyFill="1" applyBorder="1" applyAlignment="1">
      <alignment horizontal="right"/>
    </xf>
    <xf numFmtId="0" fontId="106" fillId="12" borderId="74" xfId="2" applyFont="1" applyFill="1" applyBorder="1" applyAlignment="1">
      <alignment horizontal="right"/>
    </xf>
    <xf numFmtId="0" fontId="106" fillId="12" borderId="0" xfId="2" applyFont="1" applyFill="1" applyBorder="1" applyAlignment="1">
      <alignment horizontal="right"/>
    </xf>
    <xf numFmtId="0" fontId="52" fillId="9" borderId="73" xfId="2" applyFill="1" applyBorder="1"/>
    <xf numFmtId="0" fontId="52" fillId="9" borderId="0" xfId="2" applyFill="1" applyBorder="1"/>
    <xf numFmtId="0" fontId="107" fillId="9" borderId="0" xfId="2" applyFont="1" applyFill="1" applyBorder="1"/>
    <xf numFmtId="0" fontId="58" fillId="0" borderId="88" xfId="0" applyFont="1" applyBorder="1"/>
    <xf numFmtId="0" fontId="58" fillId="0" borderId="115" xfId="0" applyFont="1" applyBorder="1"/>
    <xf numFmtId="0" fontId="58" fillId="0" borderId="100" xfId="0" applyFont="1" applyBorder="1"/>
    <xf numFmtId="164" fontId="0" fillId="0" borderId="74" xfId="0" applyNumberFormat="1" applyBorder="1"/>
    <xf numFmtId="164" fontId="0" fillId="0" borderId="77" xfId="0" applyNumberFormat="1" applyBorder="1"/>
    <xf numFmtId="0" fontId="60" fillId="9" borderId="70" xfId="0" applyFont="1" applyFill="1" applyBorder="1" applyAlignment="1">
      <alignment horizontal="left" wrapText="1"/>
    </xf>
    <xf numFmtId="167" fontId="64" fillId="0" borderId="0" xfId="1" applyNumberFormat="1" applyFont="1" applyBorder="1"/>
    <xf numFmtId="167" fontId="100" fillId="0" borderId="0" xfId="1" applyNumberFormat="1" applyFont="1" applyBorder="1"/>
    <xf numFmtId="0" fontId="2" fillId="0" borderId="0" xfId="0" applyFont="1" applyAlignment="1">
      <alignment vertical="center"/>
    </xf>
    <xf numFmtId="0" fontId="108" fillId="8" borderId="0" xfId="0" applyFont="1" applyFill="1" applyAlignment="1">
      <alignment vertical="center"/>
    </xf>
    <xf numFmtId="0" fontId="109" fillId="8" borderId="47" xfId="0" applyFont="1" applyFill="1" applyBorder="1" applyAlignment="1">
      <alignment vertical="center"/>
    </xf>
    <xf numFmtId="0" fontId="18" fillId="8" borderId="47" xfId="0" applyFont="1" applyFill="1" applyBorder="1" applyAlignment="1">
      <alignment vertical="center"/>
    </xf>
    <xf numFmtId="0" fontId="55" fillId="8" borderId="80" xfId="0" applyFont="1" applyFill="1" applyBorder="1" applyAlignment="1">
      <alignment vertical="center"/>
    </xf>
    <xf numFmtId="0" fontId="18" fillId="8" borderId="0" xfId="0" applyFont="1" applyFill="1" applyAlignment="1">
      <alignment vertical="center"/>
    </xf>
    <xf numFmtId="3" fontId="55" fillId="8" borderId="0" xfId="0" applyNumberFormat="1" applyFont="1" applyFill="1" applyAlignment="1">
      <alignment vertical="center"/>
    </xf>
    <xf numFmtId="0" fontId="110" fillId="8" borderId="81" xfId="0" applyFont="1" applyFill="1" applyBorder="1" applyAlignment="1">
      <alignment vertical="center"/>
    </xf>
    <xf numFmtId="3" fontId="111" fillId="8" borderId="81" xfId="0" applyNumberFormat="1" applyFont="1" applyFill="1" applyBorder="1" applyAlignment="1">
      <alignment vertical="center"/>
    </xf>
    <xf numFmtId="0" fontId="55" fillId="8" borderId="82" xfId="0" applyFont="1" applyFill="1" applyBorder="1" applyAlignment="1">
      <alignment vertical="center"/>
    </xf>
    <xf numFmtId="0" fontId="109" fillId="8" borderId="0" xfId="0" applyFont="1" applyFill="1" applyAlignment="1">
      <alignment vertical="center"/>
    </xf>
    <xf numFmtId="3" fontId="56" fillId="8" borderId="82" xfId="0" applyNumberFormat="1" applyFont="1" applyFill="1" applyBorder="1" applyAlignment="1">
      <alignment horizontal="right" vertical="center"/>
    </xf>
    <xf numFmtId="0" fontId="55" fillId="8" borderId="84" xfId="0" applyFont="1" applyFill="1" applyBorder="1" applyAlignment="1">
      <alignment vertical="center"/>
    </xf>
    <xf numFmtId="0" fontId="109" fillId="8" borderId="84" xfId="0" applyFont="1" applyFill="1" applyBorder="1" applyAlignment="1">
      <alignment vertical="center"/>
    </xf>
    <xf numFmtId="3" fontId="56" fillId="8" borderId="84" xfId="0" applyNumberFormat="1" applyFont="1" applyFill="1" applyBorder="1" applyAlignment="1">
      <alignment horizontal="right" vertical="center"/>
    </xf>
    <xf numFmtId="0" fontId="57" fillId="8" borderId="0" xfId="0" applyFont="1" applyFill="1" applyBorder="1" applyAlignment="1">
      <alignment vertical="center"/>
    </xf>
    <xf numFmtId="0" fontId="109" fillId="8" borderId="0" xfId="0" applyFont="1" applyFill="1" applyBorder="1" applyAlignment="1">
      <alignment vertical="center"/>
    </xf>
    <xf numFmtId="3" fontId="56" fillId="8" borderId="143" xfId="0" applyNumberFormat="1" applyFont="1" applyFill="1" applyBorder="1" applyAlignment="1">
      <alignment horizontal="right" vertical="center"/>
    </xf>
    <xf numFmtId="0" fontId="56" fillId="8" borderId="0" xfId="0" applyFont="1" applyFill="1" applyAlignment="1">
      <alignment vertical="center"/>
    </xf>
    <xf numFmtId="3" fontId="56" fillId="8" borderId="0" xfId="0" applyNumberFormat="1" applyFont="1" applyFill="1" applyAlignment="1">
      <alignment vertical="center"/>
    </xf>
    <xf numFmtId="3" fontId="55" fillId="8" borderId="80" xfId="0" applyNumberFormat="1" applyFont="1" applyFill="1" applyBorder="1" applyAlignment="1">
      <alignment vertical="center"/>
    </xf>
    <xf numFmtId="3" fontId="55" fillId="8" borderId="0" xfId="0" applyNumberFormat="1" applyFont="1" applyFill="1" applyBorder="1" applyAlignment="1">
      <alignment vertical="center"/>
    </xf>
    <xf numFmtId="0" fontId="110" fillId="8" borderId="81" xfId="0" applyNumberFormat="1" applyFont="1" applyFill="1" applyBorder="1" applyAlignment="1">
      <alignment vertical="center"/>
    </xf>
    <xf numFmtId="0" fontId="55" fillId="8" borderId="0" xfId="0" applyNumberFormat="1" applyFont="1" applyFill="1" applyBorder="1" applyAlignment="1">
      <alignment vertical="center"/>
    </xf>
    <xf numFmtId="0" fontId="55" fillId="8" borderId="84" xfId="0" applyNumberFormat="1" applyFont="1" applyFill="1" applyBorder="1" applyAlignment="1">
      <alignment vertical="center"/>
    </xf>
    <xf numFmtId="164" fontId="55" fillId="8" borderId="0" xfId="1" applyNumberFormat="1" applyFont="1" applyFill="1" applyAlignment="1">
      <alignment vertical="center"/>
    </xf>
    <xf numFmtId="0" fontId="60" fillId="15" borderId="73" xfId="0" applyFont="1" applyFill="1" applyBorder="1" applyAlignment="1">
      <alignment horizontal="left" vertical="center" wrapText="1"/>
    </xf>
    <xf numFmtId="166" fontId="40" fillId="0" borderId="0" xfId="0" applyNumberFormat="1" applyFont="1" applyBorder="1" applyAlignment="1">
      <alignment horizontal="right" vertical="center" wrapText="1"/>
    </xf>
    <xf numFmtId="0" fontId="64" fillId="0" borderId="144" xfId="0" applyFont="1" applyBorder="1"/>
    <xf numFmtId="0" fontId="64" fillId="0" borderId="82" xfId="0" applyFont="1" applyBorder="1"/>
    <xf numFmtId="0" fontId="64" fillId="0" borderId="145" xfId="0" applyFont="1" applyBorder="1"/>
    <xf numFmtId="0" fontId="64" fillId="0" borderId="146" xfId="0" applyFont="1" applyBorder="1"/>
    <xf numFmtId="0" fontId="64" fillId="0" borderId="147" xfId="0" applyFont="1" applyBorder="1"/>
    <xf numFmtId="164" fontId="64" fillId="0" borderId="146" xfId="1" applyNumberFormat="1" applyFont="1" applyBorder="1"/>
    <xf numFmtId="164" fontId="64" fillId="0" borderId="147" xfId="1" applyNumberFormat="1" applyFont="1" applyBorder="1"/>
    <xf numFmtId="0" fontId="0" fillId="0" borderId="146" xfId="0" applyBorder="1"/>
    <xf numFmtId="0" fontId="0" fillId="0" borderId="147" xfId="0" applyBorder="1"/>
    <xf numFmtId="164" fontId="0" fillId="0" borderId="147" xfId="1" applyNumberFormat="1" applyFont="1" applyBorder="1"/>
    <xf numFmtId="164" fontId="64" fillId="0" borderId="148" xfId="1" applyNumberFormat="1" applyFont="1" applyBorder="1"/>
    <xf numFmtId="164" fontId="64" fillId="0" borderId="85" xfId="1" applyNumberFormat="1" applyFont="1" applyBorder="1"/>
    <xf numFmtId="0" fontId="0" fillId="0" borderId="149" xfId="0" applyBorder="1"/>
    <xf numFmtId="0" fontId="60" fillId="9" borderId="70" xfId="0" applyFont="1" applyFill="1" applyBorder="1" applyAlignment="1">
      <alignment horizontal="left" wrapText="1"/>
    </xf>
    <xf numFmtId="0" fontId="60" fillId="10" borderId="70" xfId="0" applyFont="1" applyFill="1" applyBorder="1" applyAlignment="1">
      <alignment horizontal="center" wrapText="1"/>
    </xf>
    <xf numFmtId="0" fontId="110" fillId="15" borderId="73" xfId="0" applyFont="1" applyFill="1" applyBorder="1" applyAlignment="1">
      <alignment horizontal="left" vertical="center" wrapText="1"/>
    </xf>
    <xf numFmtId="0" fontId="60" fillId="15" borderId="73" xfId="0" applyFont="1" applyFill="1" applyBorder="1" applyAlignment="1">
      <alignment vertical="center" wrapText="1"/>
    </xf>
    <xf numFmtId="2" fontId="58" fillId="0" borderId="0" xfId="0" applyNumberFormat="1" applyFont="1"/>
    <xf numFmtId="3" fontId="62" fillId="16" borderId="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 indent="6"/>
    </xf>
    <xf numFmtId="0" fontId="6" fillId="0" borderId="0" xfId="0" applyFont="1" applyAlignment="1">
      <alignment horizontal="left" vertical="center" wrapText="1" indent="6"/>
    </xf>
    <xf numFmtId="0" fontId="10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justify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justify" vertical="center" wrapText="1"/>
    </xf>
    <xf numFmtId="0" fontId="73" fillId="0" borderId="0" xfId="0" applyFont="1" applyAlignment="1">
      <alignment horizontal="justify" vertical="center" wrapText="1"/>
    </xf>
    <xf numFmtId="0" fontId="73" fillId="0" borderId="11" xfId="0" applyFont="1" applyBorder="1" applyAlignment="1">
      <alignment horizontal="justify" vertical="center" wrapText="1"/>
    </xf>
    <xf numFmtId="0" fontId="74" fillId="2" borderId="27" xfId="0" applyFont="1" applyFill="1" applyBorder="1" applyAlignment="1">
      <alignment horizontal="center" vertical="center" wrapText="1"/>
    </xf>
    <xf numFmtId="0" fontId="74" fillId="2" borderId="23" xfId="0" applyFont="1" applyFill="1" applyBorder="1" applyAlignment="1">
      <alignment horizontal="center" vertical="center" wrapText="1"/>
    </xf>
    <xf numFmtId="0" fontId="74" fillId="2" borderId="43" xfId="0" applyFont="1" applyFill="1" applyBorder="1" applyAlignment="1">
      <alignment horizontal="center" vertical="center" wrapText="1"/>
    </xf>
    <xf numFmtId="0" fontId="74" fillId="2" borderId="44" xfId="0" applyFont="1" applyFill="1" applyBorder="1" applyAlignment="1">
      <alignment horizontal="center" vertical="center" wrapText="1"/>
    </xf>
    <xf numFmtId="0" fontId="74" fillId="2" borderId="4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74" fillId="2" borderId="128" xfId="0" applyFont="1" applyFill="1" applyBorder="1" applyAlignment="1">
      <alignment horizontal="center" vertical="center" wrapText="1"/>
    </xf>
    <xf numFmtId="0" fontId="74" fillId="2" borderId="135" xfId="0" applyFont="1" applyFill="1" applyBorder="1" applyAlignment="1">
      <alignment horizontal="center" vertical="center" wrapText="1"/>
    </xf>
    <xf numFmtId="0" fontId="74" fillId="2" borderId="11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166" fontId="19" fillId="5" borderId="49" xfId="0" applyNumberFormat="1" applyFont="1" applyFill="1" applyBorder="1" applyAlignment="1">
      <alignment horizontal="right" vertical="center" wrapText="1"/>
    </xf>
    <xf numFmtId="166" fontId="19" fillId="5" borderId="40" xfId="0" applyNumberFormat="1" applyFont="1" applyFill="1" applyBorder="1" applyAlignment="1">
      <alignment horizontal="right" vertical="center" wrapText="1"/>
    </xf>
    <xf numFmtId="166" fontId="19" fillId="0" borderId="48" xfId="0" applyNumberFormat="1" applyFont="1" applyBorder="1" applyAlignment="1">
      <alignment horizontal="right" vertical="center" wrapText="1"/>
    </xf>
    <xf numFmtId="166" fontId="19" fillId="0" borderId="49" xfId="0" applyNumberFormat="1" applyFont="1" applyBorder="1" applyAlignment="1">
      <alignment horizontal="right" vertical="center" wrapText="1"/>
    </xf>
    <xf numFmtId="166" fontId="19" fillId="0" borderId="29" xfId="0" applyNumberFormat="1" applyFont="1" applyBorder="1" applyAlignment="1">
      <alignment horizontal="right" vertical="center" wrapText="1"/>
    </xf>
    <xf numFmtId="166" fontId="19" fillId="0" borderId="40" xfId="0" applyNumberFormat="1" applyFont="1" applyBorder="1" applyAlignment="1">
      <alignment horizontal="right" vertical="center" wrapText="1"/>
    </xf>
    <xf numFmtId="0" fontId="74" fillId="2" borderId="127" xfId="0" applyFont="1" applyFill="1" applyBorder="1" applyAlignment="1">
      <alignment horizontal="center" vertical="center" wrapText="1"/>
    </xf>
    <xf numFmtId="0" fontId="61" fillId="16" borderId="0" xfId="0" applyFont="1" applyFill="1" applyAlignment="1">
      <alignment horizontal="center" vertical="center" wrapText="1"/>
    </xf>
    <xf numFmtId="0" fontId="60" fillId="15" borderId="0" xfId="0" applyFont="1" applyFill="1" applyAlignment="1">
      <alignment horizontal="left" vertical="center" wrapText="1"/>
    </xf>
    <xf numFmtId="0" fontId="60" fillId="15" borderId="0" xfId="0" applyFont="1" applyFill="1" applyAlignment="1">
      <alignment horizontal="center" vertical="center" wrapText="1"/>
    </xf>
    <xf numFmtId="0" fontId="62" fillId="16" borderId="0" xfId="0" applyFont="1" applyFill="1" applyAlignment="1">
      <alignment horizontal="center" vertical="center" wrapText="1"/>
    </xf>
    <xf numFmtId="0" fontId="60" fillId="9" borderId="70" xfId="2" applyFont="1" applyFill="1" applyBorder="1" applyAlignment="1">
      <alignment horizontal="left" wrapText="1"/>
    </xf>
    <xf numFmtId="0" fontId="60" fillId="10" borderId="70" xfId="2" applyFont="1" applyFill="1" applyBorder="1" applyAlignment="1">
      <alignment horizontal="center" wrapText="1"/>
    </xf>
    <xf numFmtId="0" fontId="21" fillId="0" borderId="48" xfId="0" applyFont="1" applyBorder="1" applyAlignment="1">
      <alignment horizontal="right" vertical="center" wrapText="1"/>
    </xf>
    <xf numFmtId="0" fontId="21" fillId="0" borderId="49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105" fillId="9" borderId="0" xfId="2" applyFont="1" applyFill="1" applyBorder="1" applyAlignment="1">
      <alignment horizontal="left" wrapText="1"/>
    </xf>
    <xf numFmtId="0" fontId="105" fillId="9" borderId="73" xfId="2" applyFont="1" applyFill="1" applyBorder="1" applyAlignment="1">
      <alignment horizontal="left" wrapText="1"/>
    </xf>
    <xf numFmtId="0" fontId="105" fillId="10" borderId="73" xfId="2" applyFont="1" applyFill="1" applyBorder="1" applyAlignment="1">
      <alignment horizontal="center" wrapText="1"/>
    </xf>
    <xf numFmtId="0" fontId="60" fillId="9" borderId="70" xfId="0" applyFont="1" applyFill="1" applyBorder="1" applyAlignment="1">
      <alignment horizontal="left" wrapText="1"/>
    </xf>
    <xf numFmtId="0" fontId="78" fillId="9" borderId="70" xfId="0" applyFont="1" applyFill="1" applyBorder="1"/>
    <xf numFmtId="0" fontId="60" fillId="10" borderId="70" xfId="0" applyFont="1" applyFill="1" applyBorder="1"/>
    <xf numFmtId="0" fontId="80" fillId="11" borderId="70" xfId="0" applyFont="1" applyFill="1" applyBorder="1"/>
    <xf numFmtId="0" fontId="78" fillId="11" borderId="70" xfId="0" applyFont="1" applyFill="1" applyBorder="1"/>
    <xf numFmtId="0" fontId="60" fillId="11" borderId="70" xfId="0" applyFont="1" applyFill="1" applyBorder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0" fillId="15" borderId="71" xfId="0" applyFont="1" applyFill="1" applyBorder="1" applyAlignment="1">
      <alignment horizontal="left" vertical="center" wrapText="1"/>
    </xf>
    <xf numFmtId="0" fontId="60" fillId="15" borderId="73" xfId="0" applyFont="1" applyFill="1" applyBorder="1" applyAlignment="1">
      <alignment horizontal="left" vertical="center" wrapText="1"/>
    </xf>
    <xf numFmtId="0" fontId="8" fillId="0" borderId="114" xfId="0" applyFont="1" applyBorder="1" applyAlignment="1">
      <alignment horizontal="justify" vertical="center" wrapText="1"/>
    </xf>
    <xf numFmtId="0" fontId="6" fillId="0" borderId="75" xfId="0" applyFont="1" applyBorder="1" applyAlignment="1">
      <alignment horizontal="justify" vertical="center" wrapText="1"/>
    </xf>
    <xf numFmtId="0" fontId="6" fillId="0" borderId="76" xfId="0" applyFont="1" applyBorder="1" applyAlignment="1">
      <alignment horizontal="justify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 indent="7"/>
    </xf>
    <xf numFmtId="0" fontId="6" fillId="0" borderId="26" xfId="0" applyFont="1" applyBorder="1" applyAlignment="1">
      <alignment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49" xfId="0" applyFont="1" applyBorder="1" applyAlignment="1">
      <alignment horizontal="right" vertical="center" wrapText="1"/>
    </xf>
    <xf numFmtId="0" fontId="19" fillId="0" borderId="29" xfId="0" applyFont="1" applyBorder="1" applyAlignment="1">
      <alignment horizontal="right" vertical="center" wrapText="1"/>
    </xf>
    <xf numFmtId="0" fontId="19" fillId="0" borderId="40" xfId="0" applyFont="1" applyBorder="1" applyAlignment="1">
      <alignment horizontal="right" vertical="center" wrapText="1"/>
    </xf>
    <xf numFmtId="0" fontId="49" fillId="10" borderId="70" xfId="0" applyFont="1" applyFill="1" applyBorder="1" applyAlignment="1">
      <alignment horizontal="center" wrapText="1"/>
    </xf>
    <xf numFmtId="0" fontId="49" fillId="9" borderId="70" xfId="0" applyFont="1" applyFill="1" applyBorder="1" applyAlignment="1">
      <alignment horizontal="left" wrapText="1"/>
    </xf>
    <xf numFmtId="0" fontId="49" fillId="9" borderId="79" xfId="0" applyFont="1" applyFill="1" applyBorder="1" applyAlignment="1">
      <alignment horizontal="left" wrapText="1"/>
    </xf>
    <xf numFmtId="0" fontId="49" fillId="9" borderId="141" xfId="0" applyFont="1" applyFill="1" applyBorder="1" applyAlignment="1">
      <alignment horizontal="left" wrapText="1"/>
    </xf>
    <xf numFmtId="0" fontId="49" fillId="9" borderId="126" xfId="0" applyFont="1" applyFill="1" applyBorder="1" applyAlignment="1">
      <alignment horizontal="left" wrapText="1"/>
    </xf>
    <xf numFmtId="0" fontId="59" fillId="15" borderId="0" xfId="0" applyFont="1" applyFill="1" applyAlignment="1">
      <alignment horizontal="center" vertical="center" wrapText="1"/>
    </xf>
    <xf numFmtId="0" fontId="49" fillId="10" borderId="79" xfId="0" applyFont="1" applyFill="1" applyBorder="1" applyAlignment="1">
      <alignment horizontal="center" wrapText="1"/>
    </xf>
    <xf numFmtId="0" fontId="49" fillId="10" borderId="141" xfId="0" applyFont="1" applyFill="1" applyBorder="1" applyAlignment="1">
      <alignment horizontal="center" wrapText="1"/>
    </xf>
    <xf numFmtId="0" fontId="49" fillId="10" borderId="126" xfId="0" applyFont="1" applyFill="1" applyBorder="1" applyAlignment="1">
      <alignment horizontal="center" wrapText="1"/>
    </xf>
    <xf numFmtId="0" fontId="59" fillId="15" borderId="0" xfId="0" applyFont="1" applyFill="1" applyAlignment="1">
      <alignment horizontal="left" vertical="center" wrapText="1"/>
    </xf>
    <xf numFmtId="0" fontId="102" fillId="16" borderId="0" xfId="0" applyFont="1" applyFill="1" applyAlignment="1">
      <alignment horizontal="center" vertical="center" wrapText="1"/>
    </xf>
    <xf numFmtId="0" fontId="104" fillId="16" borderId="0" xfId="0" applyFont="1" applyFill="1" applyAlignment="1">
      <alignment horizontal="left" vertical="center" wrapText="1"/>
    </xf>
    <xf numFmtId="0" fontId="19" fillId="4" borderId="52" xfId="0" applyFont="1" applyFill="1" applyBorder="1" applyAlignment="1">
      <alignment horizontal="right" vertical="center" wrapText="1"/>
    </xf>
    <xf numFmtId="0" fontId="19" fillId="4" borderId="49" xfId="0" applyFont="1" applyFill="1" applyBorder="1" applyAlignment="1">
      <alignment horizontal="right" vertical="center" wrapText="1"/>
    </xf>
    <xf numFmtId="0" fontId="19" fillId="4" borderId="65" xfId="0" applyFont="1" applyFill="1" applyBorder="1" applyAlignment="1">
      <alignment horizontal="right" vertical="center" wrapText="1"/>
    </xf>
    <xf numFmtId="0" fontId="19" fillId="4" borderId="58" xfId="0" applyFont="1" applyFill="1" applyBorder="1" applyAlignment="1">
      <alignment horizontal="right" vertical="center" wrapText="1"/>
    </xf>
    <xf numFmtId="0" fontId="19" fillId="4" borderId="3" xfId="0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 indent="6"/>
    </xf>
    <xf numFmtId="0" fontId="19" fillId="0" borderId="63" xfId="0" applyFont="1" applyBorder="1" applyAlignment="1">
      <alignment horizontal="right" vertical="center" wrapText="1"/>
    </xf>
    <xf numFmtId="0" fontId="19" fillId="0" borderId="58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60" fillId="10" borderId="70" xfId="0" applyFont="1" applyFill="1" applyBorder="1" applyAlignment="1">
      <alignment horizont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9"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border diagonalUp="0" diagonalDown="0"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1157931859166E-2"/>
          <c:y val="0.16760066282037325"/>
          <c:w val="0.90964441882622793"/>
          <c:h val="0.55005589310703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'G1'!$B$22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'G1'!$C$21:$F$21</c:f>
              <c:strCache>
                <c:ptCount val="4"/>
                <c:pt idx="0">
                  <c:v>15-29 urte bitartean /  Entre 15-29 años</c:v>
                </c:pt>
                <c:pt idx="1">
                  <c:v>30-44 urte bitartean /  Entre 30-44 años</c:v>
                </c:pt>
                <c:pt idx="2">
                  <c:v>45-64 urte bitartean / Entre 45-64 años</c:v>
                </c:pt>
                <c:pt idx="3">
                  <c:v>65 urte baino gehiago / Mayores de 65 años</c:v>
                </c:pt>
              </c:strCache>
            </c:strRef>
          </c:cat>
          <c:val>
            <c:numRef>
              <c:f>'G1'!$C$22:$F$22</c:f>
              <c:numCache>
                <c:formatCode>General</c:formatCode>
                <c:ptCount val="4"/>
                <c:pt idx="0">
                  <c:v>16.100000000000001</c:v>
                </c:pt>
                <c:pt idx="1">
                  <c:v>33.1</c:v>
                </c:pt>
                <c:pt idx="2">
                  <c:v>36.5</c:v>
                </c:pt>
                <c:pt idx="3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7-455C-85BB-EDB3B8C54CC9}"/>
            </c:ext>
          </c:extLst>
        </c:ser>
        <c:ser>
          <c:idx val="1"/>
          <c:order val="1"/>
          <c:tx>
            <c:strRef>
              <c:f>'G1'!$B$23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'G1'!$C$21:$F$21</c:f>
              <c:strCache>
                <c:ptCount val="4"/>
                <c:pt idx="0">
                  <c:v>15-29 urte bitartean /  Entre 15-29 años</c:v>
                </c:pt>
                <c:pt idx="1">
                  <c:v>30-44 urte bitartean /  Entre 30-44 años</c:v>
                </c:pt>
                <c:pt idx="2">
                  <c:v>45-64 urte bitartean / Entre 45-64 años</c:v>
                </c:pt>
                <c:pt idx="3">
                  <c:v>65 urte baino gehiago / Mayores de 65 años</c:v>
                </c:pt>
              </c:strCache>
            </c:strRef>
          </c:cat>
          <c:val>
            <c:numRef>
              <c:f>'G1'!$C$23:$F$23</c:f>
              <c:numCache>
                <c:formatCode>General</c:formatCode>
                <c:ptCount val="4"/>
                <c:pt idx="0">
                  <c:v>20.5</c:v>
                </c:pt>
                <c:pt idx="1">
                  <c:v>33</c:v>
                </c:pt>
                <c:pt idx="2">
                  <c:v>35.200000000000003</c:v>
                </c:pt>
                <c:pt idx="3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7-455C-85BB-EDB3B8C5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84096"/>
        <c:axId val="231473976"/>
      </c:barChart>
      <c:catAx>
        <c:axId val="2313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473976"/>
        <c:crosses val="autoZero"/>
        <c:auto val="1"/>
        <c:lblAlgn val="ctr"/>
        <c:lblOffset val="100"/>
        <c:noMultiLvlLbl val="0"/>
      </c:catAx>
      <c:valAx>
        <c:axId val="231473976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31384096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20909946233755164"/>
          <c:y val="3.1388173252536976E-2"/>
          <c:w val="0.60428023811228226"/>
          <c:h val="9.260745334945066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1224511307364E-2"/>
          <c:y val="8.8862523179591812E-2"/>
          <c:w val="0.93482286327179798"/>
          <c:h val="0.40692534975334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'G7'!$B$20</c:f>
              <c:strCache>
                <c:ptCount val="1"/>
                <c:pt idx="0">
                  <c:v>estancias medias CCAA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0453E"/>
              </a:solidFill>
            </c:spPr>
            <c:extLst>
              <c:ext xmlns:c16="http://schemas.microsoft.com/office/drawing/2014/chart" uri="{C3380CC4-5D6E-409C-BE32-E72D297353CC}">
                <c16:uniqueId val="{00000001-0033-4A19-BF30-0E23976AC27A}"/>
              </c:ext>
            </c:extLst>
          </c:dPt>
          <c:dPt>
            <c:idx val="6"/>
            <c:invertIfNegative val="0"/>
            <c:bubble3D val="0"/>
            <c:spPr>
              <a:solidFill>
                <a:srgbClr val="A30132"/>
              </a:solidFill>
            </c:spPr>
            <c:extLst>
              <c:ext xmlns:c16="http://schemas.microsoft.com/office/drawing/2014/chart" uri="{C3380CC4-5D6E-409C-BE32-E72D297353CC}">
                <c16:uniqueId val="{00000003-0033-4A19-BF30-0E23976AC27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'G7'!$C$19:$N$19</c:f>
              <c:strCache>
                <c:ptCount val="12"/>
                <c:pt idx="0">
                  <c:v>Guztira / Total</c:v>
                </c:pt>
                <c:pt idx="1">
                  <c:v>Galizia / Galicia</c:v>
                </c:pt>
                <c:pt idx="2">
                  <c:v>Andaluzia / Andalucía</c:v>
                </c:pt>
                <c:pt idx="3">
                  <c:v>Valentziako Erdikegoa / C. Valenciana</c:v>
                </c:pt>
                <c:pt idx="4">
                  <c:v>Gaztela eta Leon / Castilla y León</c:v>
                </c:pt>
                <c:pt idx="5">
                  <c:v>Errioxa / La Rioja</c:v>
                </c:pt>
                <c:pt idx="6">
                  <c:v>Euskadi</c:v>
                </c:pt>
                <c:pt idx="7">
                  <c:v>Madril / Madrid</c:v>
                </c:pt>
                <c:pt idx="8">
                  <c:v>Kantabria /  Cantabria</c:v>
                </c:pt>
                <c:pt idx="9">
                  <c:v>Nafarroa / Navarra</c:v>
                </c:pt>
                <c:pt idx="10">
                  <c:v>Katalunia/Cataluña</c:v>
                </c:pt>
                <c:pt idx="11">
                  <c:v>Aragoi/Aragón</c:v>
                </c:pt>
              </c:strCache>
            </c:strRef>
          </c:cat>
          <c:val>
            <c:numRef>
              <c:f>'G7'!$C$20:$N$20</c:f>
              <c:numCache>
                <c:formatCode>General</c:formatCode>
                <c:ptCount val="12"/>
                <c:pt idx="0">
                  <c:v>5.2</c:v>
                </c:pt>
                <c:pt idx="1">
                  <c:v>12.8</c:v>
                </c:pt>
                <c:pt idx="2">
                  <c:v>14.2</c:v>
                </c:pt>
                <c:pt idx="3">
                  <c:v>11.3</c:v>
                </c:pt>
                <c:pt idx="4">
                  <c:v>4.8</c:v>
                </c:pt>
                <c:pt idx="5">
                  <c:v>3.5</c:v>
                </c:pt>
                <c:pt idx="6">
                  <c:v>2.9</c:v>
                </c:pt>
                <c:pt idx="7">
                  <c:v>2.8</c:v>
                </c:pt>
                <c:pt idx="8">
                  <c:v>3.4</c:v>
                </c:pt>
                <c:pt idx="9">
                  <c:v>3.2</c:v>
                </c:pt>
                <c:pt idx="10">
                  <c:v>5.9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33-4A19-BF30-0E23976A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72909648"/>
        <c:axId val="372910040"/>
      </c:barChart>
      <c:catAx>
        <c:axId val="37290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Helmugako</a:t>
                </a:r>
                <a:r>
                  <a:rPr lang="es-ES_tradnl" baseline="0"/>
                  <a:t> </a:t>
                </a:r>
                <a:r>
                  <a:rPr lang="es-ES_tradnl"/>
                  <a:t>Autonomia Erkidegoak / CC.AA. de destino</a:t>
                </a:r>
              </a:p>
            </c:rich>
          </c:tx>
          <c:layout>
            <c:manualLayout>
              <c:xMode val="edge"/>
              <c:yMode val="edge"/>
              <c:x val="0.49045331551673266"/>
              <c:y val="4.663536599800472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2910040"/>
        <c:crosses val="autoZero"/>
        <c:auto val="1"/>
        <c:lblAlgn val="ctr"/>
        <c:lblOffset val="100"/>
        <c:noMultiLvlLbl val="0"/>
      </c:catAx>
      <c:valAx>
        <c:axId val="372910040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909648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1224511307364E-2"/>
          <c:y val="8.8862523179591812E-2"/>
          <c:w val="0.93482286327179798"/>
          <c:h val="0.40692534975334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'G7'!$B$23</c:f>
              <c:strCache>
                <c:ptCount val="1"/>
                <c:pt idx="0">
                  <c:v>estancias medias CCAA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0453E"/>
              </a:solidFill>
            </c:spPr>
            <c:extLst>
              <c:ext xmlns:c16="http://schemas.microsoft.com/office/drawing/2014/chart" uri="{C3380CC4-5D6E-409C-BE32-E72D297353CC}">
                <c16:uniqueId val="{00000001-4A33-4E31-ACB0-843A721FEDB5}"/>
              </c:ext>
            </c:extLst>
          </c:dPt>
          <c:dPt>
            <c:idx val="6"/>
            <c:invertIfNegative val="0"/>
            <c:bubble3D val="0"/>
            <c:spPr>
              <a:solidFill>
                <a:srgbClr val="A30132"/>
              </a:solidFill>
            </c:spPr>
            <c:extLst>
              <c:ext xmlns:c16="http://schemas.microsoft.com/office/drawing/2014/chart" uri="{C3380CC4-5D6E-409C-BE32-E72D297353CC}">
                <c16:uniqueId val="{00000003-4A33-4E31-ACB0-843A721FEDB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'G7'!$C$22:$N$22</c:f>
              <c:strCache>
                <c:ptCount val="12"/>
                <c:pt idx="0">
                  <c:v>Guztira / Total</c:v>
                </c:pt>
                <c:pt idx="1">
                  <c:v>Galizia / Galicia</c:v>
                </c:pt>
                <c:pt idx="2">
                  <c:v>Andaluzia / Andalucía</c:v>
                </c:pt>
                <c:pt idx="3">
                  <c:v>Valentziako Erdikegoa / C. Valenciana</c:v>
                </c:pt>
                <c:pt idx="4">
                  <c:v>Gaztela eta Leon / Castilla y León</c:v>
                </c:pt>
                <c:pt idx="5">
                  <c:v>Errioxa / La Rioja</c:v>
                </c:pt>
                <c:pt idx="6">
                  <c:v>Euskadi</c:v>
                </c:pt>
                <c:pt idx="7">
                  <c:v>Madril / Madrid</c:v>
                </c:pt>
                <c:pt idx="8">
                  <c:v>Kantabria /  Cantabria</c:v>
                </c:pt>
                <c:pt idx="9">
                  <c:v>Nafarroa / Navarra</c:v>
                </c:pt>
                <c:pt idx="10">
                  <c:v>Katalunia/Cataluña</c:v>
                </c:pt>
                <c:pt idx="11">
                  <c:v>Aragoi/Aragón</c:v>
                </c:pt>
              </c:strCache>
            </c:strRef>
          </c:cat>
          <c:val>
            <c:numRef>
              <c:f>'G7'!$C$23:$N$23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11.3</c:v>
                </c:pt>
                <c:pt idx="2">
                  <c:v>10.4</c:v>
                </c:pt>
                <c:pt idx="3" formatCode="0.0">
                  <c:v>11</c:v>
                </c:pt>
                <c:pt idx="4">
                  <c:v>5.6</c:v>
                </c:pt>
                <c:pt idx="5">
                  <c:v>3.1</c:v>
                </c:pt>
                <c:pt idx="6" formatCode="0.0">
                  <c:v>3</c:v>
                </c:pt>
                <c:pt idx="7">
                  <c:v>3.4</c:v>
                </c:pt>
                <c:pt idx="8">
                  <c:v>4.4000000000000004</c:v>
                </c:pt>
                <c:pt idx="9">
                  <c:v>2.7</c:v>
                </c:pt>
                <c:pt idx="10" formatCode="0.0">
                  <c:v>7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3-4E31-ACB0-843A721F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74333064"/>
        <c:axId val="374333456"/>
      </c:barChart>
      <c:catAx>
        <c:axId val="374333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Helmugako</a:t>
                </a:r>
                <a:r>
                  <a:rPr lang="es-ES_tradnl" baseline="0"/>
                  <a:t> </a:t>
                </a:r>
                <a:r>
                  <a:rPr lang="es-ES_tradnl"/>
                  <a:t>Autonomia Erkidegoak / CC.AA. de destino</a:t>
                </a:r>
              </a:p>
            </c:rich>
          </c:tx>
          <c:layout>
            <c:manualLayout>
              <c:xMode val="edge"/>
              <c:yMode val="edge"/>
              <c:x val="0.49045331551673266"/>
              <c:y val="4.663536599800472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4333456"/>
        <c:crosses val="autoZero"/>
        <c:auto val="1"/>
        <c:lblAlgn val="ctr"/>
        <c:lblOffset val="100"/>
        <c:noMultiLvlLbl val="0"/>
      </c:catAx>
      <c:valAx>
        <c:axId val="37433345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3064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50184333894679"/>
          <c:y val="0.11863842727297706"/>
          <c:w val="0.65697078150148169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'G8'!$B$18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C-48F8-85FB-7AC231F84A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'G8'!$C$18:$F$18</c:f>
              <c:numCache>
                <c:formatCode>General</c:formatCode>
                <c:ptCount val="4"/>
                <c:pt idx="0">
                  <c:v>7.3</c:v>
                </c:pt>
                <c:pt idx="1">
                  <c:v>5.0999999999999996</c:v>
                </c:pt>
                <c:pt idx="2">
                  <c:v>10</c:v>
                </c:pt>
                <c:pt idx="3">
                  <c:v>77.599999999999994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8F8-85FB-7AC231F84A99}"/>
            </c:ext>
          </c:extLst>
        </c:ser>
        <c:ser>
          <c:idx val="1"/>
          <c:order val="1"/>
          <c:tx>
            <c:strRef>
              <c:f>'G8'!$B$19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C-48F8-85FB-7AC231F84A99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5C-48F8-85FB-7AC231F84A99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5C-48F8-85FB-7AC231F84A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'G8'!$C$19:$F$19</c:f>
              <c:numCache>
                <c:formatCode>General</c:formatCode>
                <c:ptCount val="4"/>
                <c:pt idx="0">
                  <c:v>4.7</c:v>
                </c:pt>
                <c:pt idx="1">
                  <c:v>8.1999999999999993</c:v>
                </c:pt>
                <c:pt idx="2">
                  <c:v>8.6</c:v>
                </c:pt>
                <c:pt idx="3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5C-48F8-85FB-7AC231F8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4240"/>
        <c:axId val="374334632"/>
      </c:barChart>
      <c:catAx>
        <c:axId val="37433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334632"/>
        <c:crosses val="autoZero"/>
        <c:auto val="1"/>
        <c:lblAlgn val="ctr"/>
        <c:lblOffset val="100"/>
        <c:noMultiLvlLbl val="0"/>
      </c:catAx>
      <c:valAx>
        <c:axId val="37433463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424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50184333894679"/>
          <c:y val="0.11863842727297706"/>
          <c:w val="0.65697078150148169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'G8'!$B$39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C3-4221-A1F9-CFC167967B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'G8'!$C$39:$F$39</c:f>
              <c:numCache>
                <c:formatCode>General</c:formatCode>
                <c:ptCount val="4"/>
                <c:pt idx="0">
                  <c:v>7.2</c:v>
                </c:pt>
                <c:pt idx="1">
                  <c:v>5.0999999999999996</c:v>
                </c:pt>
                <c:pt idx="2">
                  <c:v>10.1</c:v>
                </c:pt>
                <c:pt idx="3">
                  <c:v>77.7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3-4221-A1F9-CFC167967B21}"/>
            </c:ext>
          </c:extLst>
        </c:ser>
        <c:ser>
          <c:idx val="1"/>
          <c:order val="1"/>
          <c:tx>
            <c:strRef>
              <c:f>'G8'!$B$40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C3-4221-A1F9-CFC167967B21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3-4221-A1F9-CFC167967B21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C3-4221-A1F9-CFC167967B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'G8'!$C$40:$F$40</c:f>
              <c:numCache>
                <c:formatCode>General</c:formatCode>
                <c:ptCount val="4"/>
                <c:pt idx="0">
                  <c:v>4</c:v>
                </c:pt>
                <c:pt idx="1">
                  <c:v>6.3</c:v>
                </c:pt>
                <c:pt idx="2">
                  <c:v>8.6</c:v>
                </c:pt>
                <c:pt idx="3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C3-4221-A1F9-CFC16796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5416"/>
        <c:axId val="374335808"/>
      </c:barChart>
      <c:catAx>
        <c:axId val="374335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335808"/>
        <c:crosses val="autoZero"/>
        <c:auto val="1"/>
        <c:lblAlgn val="ctr"/>
        <c:lblOffset val="100"/>
        <c:noMultiLvlLbl val="0"/>
      </c:catAx>
      <c:valAx>
        <c:axId val="3743358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541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15398869621814"/>
          <c:y val="0.11600574277026243"/>
          <c:w val="0.51962456969346194"/>
          <c:h val="0.776092509113052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'G9'!$B$23</c:f>
              <c:strCache>
                <c:ptCount val="1"/>
                <c:pt idx="0">
                  <c:v>Estatua/Estado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BA-4F2A-8BA4-FFEBE23623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'G9'!$C$22:$G$22</c:f>
              <c:strCache>
                <c:ptCount val="5"/>
                <c:pt idx="0">
                  <c:v>Landa-etxea / Casa rural</c:v>
                </c:pt>
                <c:pt idx="1">
                  <c:v>Alokatutako etx. / Viv. Alquiler</c:v>
                </c:pt>
                <c:pt idx="2">
                  <c:v>Hotelak eta antz. / Hoteles y similares</c:v>
                </c:pt>
                <c:pt idx="3">
                  <c:v>Etx.partikularra / Vivienda propia</c:v>
                </c:pt>
                <c:pt idx="4">
                  <c:v>Fam.edo lagunen etx. / Vivienda familiar o amistades</c:v>
                </c:pt>
              </c:strCache>
            </c:strRef>
          </c:cat>
          <c:val>
            <c:numRef>
              <c:f>'G9'!$C$23:$G$23</c:f>
              <c:numCache>
                <c:formatCode>General</c:formatCode>
                <c:ptCount val="5"/>
                <c:pt idx="0">
                  <c:v>2.7</c:v>
                </c:pt>
                <c:pt idx="1">
                  <c:v>6.4</c:v>
                </c:pt>
                <c:pt idx="2">
                  <c:v>22.7</c:v>
                </c:pt>
                <c:pt idx="3">
                  <c:v>18.600000000000001</c:v>
                </c:pt>
                <c:pt idx="4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A-4F2A-8BA4-FFEBE23623CC}"/>
            </c:ext>
          </c:extLst>
        </c:ser>
        <c:ser>
          <c:idx val="1"/>
          <c:order val="1"/>
          <c:tx>
            <c:strRef>
              <c:f>'G9'!$B$24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BA-4F2A-8BA4-FFEBE23623CC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A-4F2A-8BA4-FFEBE23623CC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BA-4F2A-8BA4-FFEBE23623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'G9'!$C$22:$G$22</c:f>
              <c:strCache>
                <c:ptCount val="5"/>
                <c:pt idx="0">
                  <c:v>Landa-etxea / Casa rural</c:v>
                </c:pt>
                <c:pt idx="1">
                  <c:v>Alokatutako etx. / Viv. Alquiler</c:v>
                </c:pt>
                <c:pt idx="2">
                  <c:v>Hotelak eta antz. / Hoteles y similares</c:v>
                </c:pt>
                <c:pt idx="3">
                  <c:v>Etx.partikularra / Vivienda propia</c:v>
                </c:pt>
                <c:pt idx="4">
                  <c:v>Fam.edo lagunen etx. / Vivienda familiar o amistades</c:v>
                </c:pt>
              </c:strCache>
            </c:strRef>
          </c:cat>
          <c:val>
            <c:numRef>
              <c:f>'G9'!$C$24:$G$24</c:f>
              <c:numCache>
                <c:formatCode>General</c:formatCode>
                <c:ptCount val="5"/>
                <c:pt idx="0">
                  <c:v>2.8</c:v>
                </c:pt>
                <c:pt idx="1">
                  <c:v>5.5</c:v>
                </c:pt>
                <c:pt idx="2">
                  <c:v>21.5</c:v>
                </c:pt>
                <c:pt idx="3">
                  <c:v>22.3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A-4F2A-8BA4-FFEBE2362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6592"/>
        <c:axId val="374234696"/>
      </c:barChart>
      <c:catAx>
        <c:axId val="37433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4696"/>
        <c:crosses val="autoZero"/>
        <c:auto val="1"/>
        <c:lblAlgn val="ctr"/>
        <c:lblOffset val="100"/>
        <c:noMultiLvlLbl val="0"/>
      </c:catAx>
      <c:valAx>
        <c:axId val="37423469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6592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46118935994519511"/>
          <c:h val="8.592887702879621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55844662504967"/>
          <c:y val="0.16942293895767221"/>
          <c:w val="0.59205507569892479"/>
          <c:h val="0.727220151142370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'G10'!$C$27</c:f>
              <c:strCache>
                <c:ptCount val="1"/>
                <c:pt idx="0">
                  <c:v>Fam.edo lagunen etx. / Vivienda familiar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A3-4D2E-933D-592C9A8FA3B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'G10'!$C$28:$C$36</c:f>
              <c:numCache>
                <c:formatCode>General</c:formatCode>
                <c:ptCount val="9"/>
                <c:pt idx="0">
                  <c:v>19.2</c:v>
                </c:pt>
                <c:pt idx="1">
                  <c:v>27.7</c:v>
                </c:pt>
                <c:pt idx="2">
                  <c:v>36.9</c:v>
                </c:pt>
                <c:pt idx="3">
                  <c:v>32.4</c:v>
                </c:pt>
                <c:pt idx="4">
                  <c:v>56.9</c:v>
                </c:pt>
                <c:pt idx="5">
                  <c:v>24.2</c:v>
                </c:pt>
                <c:pt idx="6">
                  <c:v>74.400000000000006</c:v>
                </c:pt>
                <c:pt idx="8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3-4D2E-933D-592C9A8FA3B4}"/>
            </c:ext>
          </c:extLst>
        </c:ser>
        <c:ser>
          <c:idx val="1"/>
          <c:order val="1"/>
          <c:tx>
            <c:strRef>
              <c:f>'G10'!$D$27</c:f>
              <c:strCache>
                <c:ptCount val="1"/>
                <c:pt idx="0">
                  <c:v>Etx.partikularra / Vivienda propia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A3-4D2E-933D-592C9A8FA3B4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A3-4D2E-933D-592C9A8FA3B4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A3-4D2E-933D-592C9A8FA3B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'G10'!$D$28:$D$36</c:f>
              <c:numCache>
                <c:formatCode>General</c:formatCode>
                <c:ptCount val="9"/>
                <c:pt idx="2">
                  <c:v>43.9</c:v>
                </c:pt>
                <c:pt idx="3">
                  <c:v>16.3</c:v>
                </c:pt>
                <c:pt idx="4">
                  <c:v>28.5</c:v>
                </c:pt>
                <c:pt idx="5" formatCode="0.0">
                  <c:v>40</c:v>
                </c:pt>
                <c:pt idx="6">
                  <c:v>22.2</c:v>
                </c:pt>
                <c:pt idx="8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3-4D2E-933D-592C9A8FA3B4}"/>
            </c:ext>
          </c:extLst>
        </c:ser>
        <c:ser>
          <c:idx val="2"/>
          <c:order val="2"/>
          <c:tx>
            <c:strRef>
              <c:f>'G10'!$E$27</c:f>
              <c:strCache>
                <c:ptCount val="1"/>
                <c:pt idx="0">
                  <c:v>Hotelak eta antz. / Hoteles y similares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'G10'!$E$28:$E$36</c:f>
              <c:numCache>
                <c:formatCode>General</c:formatCode>
                <c:ptCount val="9"/>
                <c:pt idx="0">
                  <c:v>60.6</c:v>
                </c:pt>
                <c:pt idx="1">
                  <c:v>61.7</c:v>
                </c:pt>
                <c:pt idx="3">
                  <c:v>18.7</c:v>
                </c:pt>
                <c:pt idx="4">
                  <c:v>9.5</c:v>
                </c:pt>
                <c:pt idx="5">
                  <c:v>5.5</c:v>
                </c:pt>
                <c:pt idx="6">
                  <c:v>10.4</c:v>
                </c:pt>
                <c:pt idx="8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A3-4D2E-933D-592C9A8F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4235480"/>
        <c:axId val="374235872"/>
      </c:barChart>
      <c:catAx>
        <c:axId val="374235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Helmugako Autonomia Erkidegoak / CC.AA. de destino 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5872"/>
        <c:crosses val="autoZero"/>
        <c:auto val="1"/>
        <c:lblAlgn val="ctr"/>
        <c:lblOffset val="100"/>
        <c:noMultiLvlLbl val="0"/>
      </c:catAx>
      <c:valAx>
        <c:axId val="37423587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23548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2.8067132807524698E-2"/>
          <c:y val="0"/>
          <c:w val="0.96412327297434863"/>
          <c:h val="0.225010207057451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55844662504967"/>
          <c:y val="0.16942293895767221"/>
          <c:w val="0.59205507569892479"/>
          <c:h val="0.727220151142370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'G10'!$L$27</c:f>
              <c:strCache>
                <c:ptCount val="1"/>
                <c:pt idx="0">
                  <c:v>Fam.edo lagunen etx. / Vivienda familiar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48D-9A90-B62B136393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'G10'!$L$28:$L$36</c:f>
              <c:numCache>
                <c:formatCode>0.0</c:formatCode>
                <c:ptCount val="9"/>
                <c:pt idx="0">
                  <c:v>15.851405639313496</c:v>
                </c:pt>
                <c:pt idx="1">
                  <c:v>31.446769939326629</c:v>
                </c:pt>
                <c:pt idx="2">
                  <c:v>38.76610682306066</c:v>
                </c:pt>
                <c:pt idx="3">
                  <c:v>32.328234297723732</c:v>
                </c:pt>
                <c:pt idx="4">
                  <c:v>52.681939420049297</c:v>
                </c:pt>
                <c:pt idx="5">
                  <c:v>37.546892127665764</c:v>
                </c:pt>
                <c:pt idx="6">
                  <c:v>55.874371722718308</c:v>
                </c:pt>
                <c:pt idx="7">
                  <c:v>51.673542439370323</c:v>
                </c:pt>
                <c:pt idx="8">
                  <c:v>40.00664928610275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4-448D-9A90-B62B136393DE}"/>
            </c:ext>
          </c:extLst>
        </c:ser>
        <c:ser>
          <c:idx val="1"/>
          <c:order val="1"/>
          <c:tx>
            <c:strRef>
              <c:f>'G10'!$M$27</c:f>
              <c:strCache>
                <c:ptCount val="1"/>
                <c:pt idx="0">
                  <c:v>Etx.partikularra / Vivienda propia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48D-9A90-B62B136393DE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48D-9A90-B62B136393DE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48D-9A90-B62B136393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'G10'!$M$28:$M$36</c:f>
              <c:numCache>
                <c:formatCode>General</c:formatCode>
                <c:ptCount val="9"/>
                <c:pt idx="2" formatCode="0.0">
                  <c:v>26.361634996707515</c:v>
                </c:pt>
                <c:pt idx="3" formatCode="0.0">
                  <c:v>26.733654680621921</c:v>
                </c:pt>
                <c:pt idx="4" formatCode="0.0">
                  <c:v>32.826071806438122</c:v>
                </c:pt>
                <c:pt idx="5" formatCode="0.0">
                  <c:v>41.792786338194269</c:v>
                </c:pt>
                <c:pt idx="6" formatCode="0.0">
                  <c:v>26.361634996707515</c:v>
                </c:pt>
                <c:pt idx="7" formatCode="0.0">
                  <c:v>8.1310467871474632</c:v>
                </c:pt>
                <c:pt idx="8" formatCode="0.0">
                  <c:v>22.352747011348981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14-448D-9A90-B62B136393DE}"/>
            </c:ext>
          </c:extLst>
        </c:ser>
        <c:ser>
          <c:idx val="2"/>
          <c:order val="2"/>
          <c:tx>
            <c:strRef>
              <c:f>'G10'!$N$27</c:f>
              <c:strCache>
                <c:ptCount val="1"/>
                <c:pt idx="0">
                  <c:v>Hotelak eta antz. / Hoteles y similares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'G10'!$N$28:$N$36</c:f>
              <c:numCache>
                <c:formatCode>0.0</c:formatCode>
                <c:ptCount val="9"/>
                <c:pt idx="0">
                  <c:v>55.960195545352867</c:v>
                </c:pt>
                <c:pt idx="1">
                  <c:v>46.024873631174515</c:v>
                </c:pt>
                <c:pt idx="4">
                  <c:v>11.494351911100411</c:v>
                </c:pt>
                <c:pt idx="5">
                  <c:v>9.0471491942245255</c:v>
                </c:pt>
                <c:pt idx="6">
                  <c:v>4.5733770169125254</c:v>
                </c:pt>
                <c:pt idx="7">
                  <c:v>21.636077451405267</c:v>
                </c:pt>
                <c:pt idx="8">
                  <c:v>21.486919193344537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14-448D-9A90-B62B1363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4236656"/>
        <c:axId val="374237048"/>
      </c:barChart>
      <c:catAx>
        <c:axId val="374236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Helmugako Autonomia Erkidegoak / CC.AA. de destino 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7048"/>
        <c:crosses val="autoZero"/>
        <c:auto val="1"/>
        <c:lblAlgn val="ctr"/>
        <c:lblOffset val="100"/>
        <c:noMultiLvlLbl val="0"/>
      </c:catAx>
      <c:valAx>
        <c:axId val="3742370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423665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2.8067132807524698E-2"/>
          <c:y val="0"/>
          <c:w val="0.96412327297434863"/>
          <c:h val="0.225010207057451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1790760610882"/>
          <c:y val="0.17987053765518574"/>
          <c:w val="0.82904010323605326"/>
          <c:h val="0.64819739752890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'G11 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'!$C$20:$D$20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'!$C$21:$D$21</c:f>
              <c:numCache>
                <c:formatCode>General</c:formatCode>
                <c:ptCount val="2"/>
                <c:pt idx="0">
                  <c:v>256.69</c:v>
                </c:pt>
                <c:pt idx="1">
                  <c:v>247.75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99C-B8B8-31EDA8D375EE}"/>
            </c:ext>
          </c:extLst>
        </c:ser>
        <c:ser>
          <c:idx val="1"/>
          <c:order val="1"/>
          <c:tx>
            <c:strRef>
              <c:f>'G11 '!$B$22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'!$C$20:$D$20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'!$C$22:$D$22</c:f>
              <c:numCache>
                <c:formatCode>General</c:formatCode>
                <c:ptCount val="2"/>
                <c:pt idx="0">
                  <c:v>216.29</c:v>
                </c:pt>
                <c:pt idx="1">
                  <c:v>227.47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99C-B8B8-31EDA8D3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237832"/>
        <c:axId val="374238224"/>
      </c:barChart>
      <c:catAx>
        <c:axId val="37423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4238224"/>
        <c:crosses val="autoZero"/>
        <c:auto val="1"/>
        <c:lblAlgn val="ctr"/>
        <c:lblOffset val="100"/>
        <c:noMultiLvlLbl val="0"/>
      </c:catAx>
      <c:valAx>
        <c:axId val="3742382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2378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3932384099656"/>
          <c:y val="0.1860055069803391"/>
          <c:w val="0.82472171682970674"/>
          <c:h val="0.64819739752890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'G11 '!$G$21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'!$H$20:$I$20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'!$H$21:$I$21</c:f>
              <c:numCache>
                <c:formatCode>General</c:formatCode>
                <c:ptCount val="2"/>
                <c:pt idx="0">
                  <c:v>49.18</c:v>
                </c:pt>
                <c:pt idx="1">
                  <c:v>48.16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9-4192-907D-F6A9A88CB754}"/>
            </c:ext>
          </c:extLst>
        </c:ser>
        <c:ser>
          <c:idx val="1"/>
          <c:order val="1"/>
          <c:tx>
            <c:strRef>
              <c:f>'G11 '!$G$22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'!$H$20:$I$20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'!$H$22:$I$22</c:f>
              <c:numCache>
                <c:formatCode>General</c:formatCode>
                <c:ptCount val="2"/>
                <c:pt idx="0">
                  <c:v>50.63</c:v>
                </c:pt>
                <c:pt idx="1">
                  <c:v>53.04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9-4192-907D-F6A9A88C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562992"/>
        <c:axId val="369563384"/>
      </c:barChart>
      <c:catAx>
        <c:axId val="3695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9563384"/>
        <c:crosses val="autoZero"/>
        <c:auto val="1"/>
        <c:lblAlgn val="ctr"/>
        <c:lblOffset val="100"/>
        <c:noMultiLvlLbl val="0"/>
      </c:catAx>
      <c:valAx>
        <c:axId val="369563384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36956299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55093983725571"/>
          <c:y val="0.29701687774465085"/>
          <c:w val="0.35040961665899811"/>
          <c:h val="0.51427430794451667"/>
        </c:manualLayout>
      </c:layout>
      <c:pieChart>
        <c:varyColors val="1"/>
        <c:ser>
          <c:idx val="3"/>
          <c:order val="0"/>
          <c:spPr>
            <a:ln w="12714">
              <a:solidFill>
                <a:srgbClr val="008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A30132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1-4BD1-426D-80D9-E1142D3CD52B}"/>
              </c:ext>
            </c:extLst>
          </c:dPt>
          <c:dPt>
            <c:idx val="1"/>
            <c:bubble3D val="0"/>
            <c:explosion val="0"/>
            <c:spPr>
              <a:solidFill>
                <a:srgbClr val="67594F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3-4BD1-426D-80D9-E1142D3CD52B}"/>
              </c:ext>
            </c:extLst>
          </c:dPt>
          <c:dPt>
            <c:idx val="2"/>
            <c:bubble3D val="0"/>
            <c:explosion val="0"/>
            <c:spPr>
              <a:solidFill>
                <a:srgbClr val="FF808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5-4BD1-426D-80D9-E1142D3CD52B}"/>
              </c:ext>
            </c:extLst>
          </c:dPt>
          <c:dPt>
            <c:idx val="3"/>
            <c:bubble3D val="0"/>
            <c:explosion val="0"/>
            <c:spPr>
              <a:solidFill>
                <a:srgbClr val="F6B9A4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7-4BD1-426D-80D9-E1142D3CD52B}"/>
              </c:ext>
            </c:extLst>
          </c:dPt>
          <c:dPt>
            <c:idx val="4"/>
            <c:bubble3D val="0"/>
            <c:explosion val="0"/>
            <c:spPr>
              <a:solidFill>
                <a:schemeClr val="accent2">
                  <a:lumMod val="7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BD1-426D-80D9-E1142D3CD52B}"/>
              </c:ext>
            </c:extLst>
          </c:dPt>
          <c:dPt>
            <c:idx val="5"/>
            <c:bubble3D val="0"/>
            <c:explosion val="0"/>
            <c:spPr>
              <a:solidFill>
                <a:srgbClr val="FFC00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B-4BD1-426D-80D9-E1142D3CD52B}"/>
              </c:ext>
            </c:extLst>
          </c:dPt>
          <c:dPt>
            <c:idx val="6"/>
            <c:bubble3D val="0"/>
            <c:explosion val="0"/>
            <c:spPr>
              <a:solidFill>
                <a:schemeClr val="bg1">
                  <a:lumMod val="6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BD1-426D-80D9-E1142D3CD52B}"/>
              </c:ext>
            </c:extLst>
          </c:dPt>
          <c:dPt>
            <c:idx val="7"/>
            <c:bubble3D val="0"/>
            <c:spPr>
              <a:solidFill>
                <a:schemeClr val="accent4">
                  <a:lumMod val="90000"/>
                </a:schemeClr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F-4BD1-426D-80D9-E1142D3CD52B}"/>
              </c:ext>
            </c:extLst>
          </c:dPt>
          <c:dPt>
            <c:idx val="8"/>
            <c:bubble3D val="0"/>
            <c:spPr>
              <a:solidFill>
                <a:srgbClr val="808000"/>
              </a:solidFill>
              <a:ln w="12714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BD1-426D-80D9-E1142D3CD52B}"/>
              </c:ext>
            </c:extLst>
          </c:dPt>
          <c:dPt>
            <c:idx val="9"/>
            <c:bubble3D val="0"/>
            <c:spPr>
              <a:solidFill>
                <a:srgbClr val="99CC00"/>
              </a:solidFill>
              <a:ln w="12714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BD1-426D-80D9-E1142D3CD52B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12714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BD1-426D-80D9-E1142D3CD52B}"/>
              </c:ext>
            </c:extLst>
          </c:dPt>
          <c:dLbls>
            <c:dLbl>
              <c:idx val="0"/>
              <c:layout>
                <c:manualLayout>
                  <c:x val="3.810709967211693E-2"/>
                  <c:y val="-8.3540975587385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1-426D-80D9-E1142D3CD52B}"/>
                </c:ext>
              </c:extLst>
            </c:dLbl>
            <c:dLbl>
              <c:idx val="1"/>
              <c:layout>
                <c:manualLayout>
                  <c:x val="-3.5444687182936585E-2"/>
                  <c:y val="0.11379231521601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1-426D-80D9-E1142D3CD52B}"/>
                </c:ext>
              </c:extLst>
            </c:dLbl>
            <c:dLbl>
              <c:idx val="2"/>
              <c:layout>
                <c:manualLayout>
                  <c:x val="-0.16377453016912874"/>
                  <c:y val="-3.9312351450085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1-426D-80D9-E1142D3CD52B}"/>
                </c:ext>
              </c:extLst>
            </c:dLbl>
            <c:dLbl>
              <c:idx val="3"/>
              <c:layout>
                <c:manualLayout>
                  <c:x val="-0.16173849433678222"/>
                  <c:y val="-0.13161915477063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1-426D-80D9-E1142D3CD52B}"/>
                </c:ext>
              </c:extLst>
            </c:dLbl>
            <c:dLbl>
              <c:idx val="4"/>
              <c:layout>
                <c:manualLayout>
                  <c:x val="2.6416299026188438E-2"/>
                  <c:y val="-0.143923357803793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1-426D-80D9-E1142D3CD52B}"/>
                </c:ext>
              </c:extLst>
            </c:dLbl>
            <c:dLbl>
              <c:idx val="5"/>
              <c:layout>
                <c:manualLayout>
                  <c:x val="0.17491086651040622"/>
                  <c:y val="-3.2374357328115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1-426D-80D9-E1142D3CD52B}"/>
                </c:ext>
              </c:extLst>
            </c:dLbl>
            <c:dLbl>
              <c:idx val="6"/>
              <c:layout>
                <c:manualLayout>
                  <c:x val="3.8332348458930736E-2"/>
                  <c:y val="6.3814961452425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Bestelakoak / Otros</a:t>
                    </a:r>
                  </a:p>
                  <a:p>
                    <a:r>
                      <a:rPr lang="en-US"/>
                      <a:t>17,4%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1-426D-80D9-E1142D3CD5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'G12'!$B$21:$H$21</c:f>
              <c:strCache>
                <c:ptCount val="7"/>
                <c:pt idx="0">
                  <c:v>Asteburua | Fin de semana</c:v>
                </c:pt>
                <c:pt idx="1">
                  <c:v>Lana eta ikasketak | Trabajo y estudios</c:v>
                </c:pt>
                <c:pt idx="2">
                  <c:v>Udako oporrak | Vacaciones Verano</c:v>
                </c:pt>
                <c:pt idx="3">
                  <c:v>Zubiak | Puentes</c:v>
                </c:pt>
                <c:pt idx="4">
                  <c:v>Aste Santuko Oporrak | Vacaciones de Semana Santa</c:v>
                </c:pt>
                <c:pt idx="5">
                  <c:v>Gabonetako oporrak | Vacaciones Navidad</c:v>
                </c:pt>
                <c:pt idx="6">
                  <c:v>Bestelakoak | Otros</c:v>
                </c:pt>
              </c:strCache>
            </c:strRef>
          </c:cat>
          <c:val>
            <c:numRef>
              <c:f>'G12'!$B$22:$H$22</c:f>
              <c:numCache>
                <c:formatCode>General</c:formatCode>
                <c:ptCount val="7"/>
                <c:pt idx="0">
                  <c:v>44.2</c:v>
                </c:pt>
                <c:pt idx="1">
                  <c:v>12.5</c:v>
                </c:pt>
                <c:pt idx="2">
                  <c:v>9.8000000000000007</c:v>
                </c:pt>
                <c:pt idx="3">
                  <c:v>6</c:v>
                </c:pt>
                <c:pt idx="4">
                  <c:v>2.6</c:v>
                </c:pt>
                <c:pt idx="5">
                  <c:v>5.2</c:v>
                </c:pt>
                <c:pt idx="6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D1-426D-80D9-E1142D3CD52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67"/>
      </c:pieChart>
      <c:spPr>
        <a:noFill/>
        <a:ln w="2542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1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1157931859166E-2"/>
          <c:y val="0.16760066282037325"/>
          <c:w val="0.8160899641568492"/>
          <c:h val="0.55618357705243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'G1'!$B$43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'G1'!$C$42:$D$42</c:f>
              <c:strCache>
                <c:ptCount val="2"/>
                <c:pt idx="0">
                  <c:v>Gizonak/ Hombres</c:v>
                </c:pt>
                <c:pt idx="1">
                  <c:v>Emakumeak/ Mujeres</c:v>
                </c:pt>
              </c:strCache>
            </c:strRef>
          </c:cat>
          <c:val>
            <c:numRef>
              <c:f>'G1'!$C$43:$D$43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8-431D-82F7-762FF955281E}"/>
            </c:ext>
          </c:extLst>
        </c:ser>
        <c:ser>
          <c:idx val="1"/>
          <c:order val="1"/>
          <c:tx>
            <c:strRef>
              <c:f>'G1'!$B$44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'G1'!$C$42:$D$42</c:f>
              <c:strCache>
                <c:ptCount val="2"/>
                <c:pt idx="0">
                  <c:v>Gizonak/ Hombres</c:v>
                </c:pt>
                <c:pt idx="1">
                  <c:v>Emakumeak/ Mujeres</c:v>
                </c:pt>
              </c:strCache>
            </c:strRef>
          </c:cat>
          <c:val>
            <c:numRef>
              <c:f>'G1'!$C$44:$D$44</c:f>
              <c:numCache>
                <c:formatCode>General</c:formatCode>
                <c:ptCount val="2"/>
                <c:pt idx="0">
                  <c:v>51.75</c:v>
                </c:pt>
                <c:pt idx="1">
                  <c:v>48.25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8-431D-82F7-762FF955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792312"/>
        <c:axId val="372851800"/>
      </c:barChart>
      <c:catAx>
        <c:axId val="37279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851800"/>
        <c:crosses val="autoZero"/>
        <c:auto val="1"/>
        <c:lblAlgn val="ctr"/>
        <c:lblOffset val="100"/>
        <c:noMultiLvlLbl val="0"/>
      </c:catAx>
      <c:valAx>
        <c:axId val="37285180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79231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78076872980336"/>
          <c:y val="0.23720236490130514"/>
          <c:w val="0.30457496561551634"/>
          <c:h val="0.41390121076475028"/>
        </c:manualLayout>
      </c:layout>
      <c:pieChart>
        <c:varyColors val="1"/>
        <c:ser>
          <c:idx val="3"/>
          <c:order val="0"/>
          <c:spPr>
            <a:ln w="12714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1-281A-4BA1-9677-D4C00F487879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3-281A-4BA1-9677-D4C00F487879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5-281A-4BA1-9677-D4C00F487879}"/>
              </c:ext>
            </c:extLst>
          </c:dPt>
          <c:dPt>
            <c:idx val="3"/>
            <c:bubble3D val="0"/>
            <c:spPr>
              <a:solidFill>
                <a:srgbClr val="F6B9A4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7-281A-4BA1-9677-D4C00F487879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1A-4BA1-9677-D4C00F487879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B-281A-4BA1-9677-D4C00F487879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81A-4BA1-9677-D4C00F487879}"/>
              </c:ext>
            </c:extLst>
          </c:dPt>
          <c:dPt>
            <c:idx val="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F-281A-4BA1-9677-D4C00F487879}"/>
              </c:ext>
            </c:extLst>
          </c:dPt>
          <c:dPt>
            <c:idx val="8"/>
            <c:bubble3D val="0"/>
            <c:spPr>
              <a:solidFill>
                <a:srgbClr val="808000"/>
              </a:solidFill>
              <a:ln w="12714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81A-4BA1-9677-D4C00F487879}"/>
              </c:ext>
            </c:extLst>
          </c:dPt>
          <c:dPt>
            <c:idx val="9"/>
            <c:bubble3D val="0"/>
            <c:spPr>
              <a:solidFill>
                <a:srgbClr val="99CC00"/>
              </a:solidFill>
              <a:ln w="12714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81A-4BA1-9677-D4C00F487879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12714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81A-4BA1-9677-D4C00F487879}"/>
              </c:ext>
            </c:extLst>
          </c:dPt>
          <c:dLbls>
            <c:dLbl>
              <c:idx val="0"/>
              <c:layout>
                <c:manualLayout>
                  <c:x val="5.2709900079651505E-2"/>
                  <c:y val="-3.374055957896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1A-4BA1-9677-D4C00F487879}"/>
                </c:ext>
              </c:extLst>
            </c:dLbl>
            <c:dLbl>
              <c:idx val="1"/>
              <c:layout>
                <c:manualLayout>
                  <c:x val="-2.3899421304880718E-2"/>
                  <c:y val="5.8626957583980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A-4BA1-9677-D4C00F487879}"/>
                </c:ext>
              </c:extLst>
            </c:dLbl>
            <c:dLbl>
              <c:idx val="2"/>
              <c:layout>
                <c:manualLayout>
                  <c:x val="-0.13111888415455916"/>
                  <c:y val="2.7437448517905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1A-4BA1-9677-D4C00F487879}"/>
                </c:ext>
              </c:extLst>
            </c:dLbl>
            <c:dLbl>
              <c:idx val="3"/>
              <c:layout>
                <c:manualLayout>
                  <c:x val="-0.15106103200670948"/>
                  <c:y val="-5.835620770797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1A-4BA1-9677-D4C00F487879}"/>
                </c:ext>
              </c:extLst>
            </c:dLbl>
            <c:dLbl>
              <c:idx val="4"/>
              <c:layout>
                <c:manualLayout>
                  <c:x val="4.6309378890991668E-2"/>
                  <c:y val="-8.1590921881039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1A-4BA1-9677-D4C00F487879}"/>
                </c:ext>
              </c:extLst>
            </c:dLbl>
            <c:dLbl>
              <c:idx val="5"/>
              <c:layout>
                <c:manualLayout>
                  <c:x val="0.2549541570436506"/>
                  <c:y val="-7.1572680857574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1A-4BA1-9677-D4C00F487879}"/>
                </c:ext>
              </c:extLst>
            </c:dLbl>
            <c:dLbl>
              <c:idx val="6"/>
              <c:layout>
                <c:manualLayout>
                  <c:x val="0.13637559649460748"/>
                  <c:y val="3.9100087043346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1A-4BA1-9677-D4C00F4878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'G12'!$B$45:$H$45</c:f>
              <c:strCache>
                <c:ptCount val="7"/>
                <c:pt idx="0">
                  <c:v>Asteburua | Fin de semana</c:v>
                </c:pt>
                <c:pt idx="1">
                  <c:v>Lana eta ikasketak | Trabajo y estudios</c:v>
                </c:pt>
                <c:pt idx="2">
                  <c:v>Udako oporrak | Vacaciones Verano</c:v>
                </c:pt>
                <c:pt idx="3">
                  <c:v>Zubiak | Puentes</c:v>
                </c:pt>
                <c:pt idx="4">
                  <c:v>Aste Santuko Oporrak  | Vacaciones de Semana Santa</c:v>
                </c:pt>
                <c:pt idx="5">
                  <c:v>Gabonetako oporrak | Vacaciones Navidad</c:v>
                </c:pt>
                <c:pt idx="6">
                  <c:v>Bestelakoak | Otros</c:v>
                </c:pt>
              </c:strCache>
            </c:strRef>
          </c:cat>
          <c:val>
            <c:numRef>
              <c:f>'G12'!$B$46:$H$46</c:f>
              <c:numCache>
                <c:formatCode>General</c:formatCode>
                <c:ptCount val="7"/>
                <c:pt idx="0">
                  <c:v>45.3</c:v>
                </c:pt>
                <c:pt idx="1">
                  <c:v>9.9</c:v>
                </c:pt>
                <c:pt idx="2">
                  <c:v>13.1</c:v>
                </c:pt>
                <c:pt idx="3">
                  <c:v>5.5</c:v>
                </c:pt>
                <c:pt idx="4">
                  <c:v>3.6</c:v>
                </c:pt>
                <c:pt idx="5">
                  <c:v>4.3</c:v>
                </c:pt>
                <c:pt idx="6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1A-4BA1-9677-D4C00F48787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43"/>
      </c:pieChart>
      <c:spPr>
        <a:noFill/>
        <a:ln w="2542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1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93963030453815"/>
          <c:y val="0.24208850637856311"/>
          <c:w val="0.71400027485515505"/>
          <c:h val="0.63225782823658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'G13'!$C$22</c:f>
              <c:strCache>
                <c:ptCount val="1"/>
                <c:pt idx="0">
                  <c:v>Aisialdia eta oporrak / ocio y vacaciones</c:v>
                </c:pt>
              </c:strCache>
            </c:strRef>
          </c:tx>
          <c:spPr>
            <a:solidFill>
              <a:srgbClr val="A30132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'G13'!$C$23:$C$27</c:f>
              <c:numCache>
                <c:formatCode>General</c:formatCode>
                <c:ptCount val="5"/>
                <c:pt idx="0">
                  <c:v>35.5</c:v>
                </c:pt>
                <c:pt idx="1">
                  <c:v>36.799999999999997</c:v>
                </c:pt>
                <c:pt idx="2">
                  <c:v>49.1</c:v>
                </c:pt>
                <c:pt idx="3">
                  <c:v>61.3</c:v>
                </c:pt>
                <c:pt idx="4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D-4A30-80FD-E5D218735876}"/>
            </c:ext>
          </c:extLst>
        </c:ser>
        <c:ser>
          <c:idx val="1"/>
          <c:order val="1"/>
          <c:tx>
            <c:strRef>
              <c:f>'G13'!$D$22</c:f>
              <c:strCache>
                <c:ptCount val="1"/>
                <c:pt idx="0">
                  <c:v>Beste arrazoiak / Otros motivos</c:v>
                </c:pt>
              </c:strCache>
            </c:strRef>
          </c:tx>
          <c:spPr>
            <a:solidFill>
              <a:srgbClr val="67594F"/>
            </a:solidFill>
            <a:ln w="25399">
              <a:noFill/>
            </a:ln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D-4A30-80FD-E5D21873587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D-4A30-80FD-E5D21873587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D-4A30-80FD-E5D2187358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'G13'!$D$23:$D$27</c:f>
              <c:numCache>
                <c:formatCode>General</c:formatCode>
                <c:ptCount val="5"/>
                <c:pt idx="0">
                  <c:v>7</c:v>
                </c:pt>
                <c:pt idx="1">
                  <c:v>5.2</c:v>
                </c:pt>
                <c:pt idx="2">
                  <c:v>6.1</c:v>
                </c:pt>
                <c:pt idx="3">
                  <c:v>4.3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0D-4A30-80FD-E5D218735876}"/>
            </c:ext>
          </c:extLst>
        </c:ser>
        <c:ser>
          <c:idx val="2"/>
          <c:order val="2"/>
          <c:tx>
            <c:strRef>
              <c:f>'G13'!$E$22</c:f>
              <c:strCache>
                <c:ptCount val="1"/>
                <c:pt idx="0">
                  <c:v>Lanekoak / Profesionales</c:v>
                </c:pt>
              </c:strCache>
            </c:strRef>
          </c:tx>
          <c:spPr>
            <a:solidFill>
              <a:srgbClr val="FF8080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'G13'!$E$23:$E$27</c:f>
              <c:numCache>
                <c:formatCode>General</c:formatCode>
                <c:ptCount val="5"/>
                <c:pt idx="0">
                  <c:v>8.1999999999999993</c:v>
                </c:pt>
                <c:pt idx="1">
                  <c:v>11.2</c:v>
                </c:pt>
                <c:pt idx="2">
                  <c:v>5.8</c:v>
                </c:pt>
                <c:pt idx="3">
                  <c:v>7.1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0D-4A30-80FD-E5D218735876}"/>
            </c:ext>
          </c:extLst>
        </c:ser>
        <c:ser>
          <c:idx val="3"/>
          <c:order val="3"/>
          <c:tx>
            <c:strRef>
              <c:f>'G13'!$F$22</c:f>
              <c:strCache>
                <c:ptCount val="1"/>
                <c:pt idx="0">
                  <c:v>Familia eta lagunei bisita / Visita a amistades, familiares</c:v>
                </c:pt>
              </c:strCache>
            </c:strRef>
          </c:tx>
          <c:spPr>
            <a:solidFill>
              <a:srgbClr val="F6B9A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'G13'!$F$23:$F$27</c:f>
              <c:numCache>
                <c:formatCode>General</c:formatCode>
                <c:ptCount val="5"/>
                <c:pt idx="0">
                  <c:v>49.2</c:v>
                </c:pt>
                <c:pt idx="1">
                  <c:v>46.8</c:v>
                </c:pt>
                <c:pt idx="2">
                  <c:v>39.1</c:v>
                </c:pt>
                <c:pt idx="3">
                  <c:v>27.3</c:v>
                </c:pt>
                <c:pt idx="4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0D-4A30-80FD-E5D218735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369564952"/>
        <c:axId val="369565344"/>
      </c:barChart>
      <c:catAx>
        <c:axId val="369564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ES" sz="800" b="0" i="0" u="none" strike="noStrike" kern="1200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Helmugako</a:t>
                </a:r>
                <a:r>
                  <a:rPr lang="en-US">
                    <a:solidFill>
                      <a:sysClr val="windowText" lastClr="000000"/>
                    </a:solidFill>
                  </a:rPr>
                  <a:t> Autonomia Erkidegoak / CC.AA.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de destino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933333333333333E-2"/>
              <c:y val="0.13048062015503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5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369565344"/>
        <c:scaling>
          <c:orientation val="minMax"/>
          <c:max val="100"/>
          <c:min val="0"/>
        </c:scaling>
        <c:delete val="0"/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4952"/>
        <c:crosses val="autoZero"/>
        <c:crossBetween val="between"/>
        <c:majorUnit val="20"/>
        <c:minorUnit val="1"/>
      </c:valAx>
      <c:spPr>
        <a:noFill/>
        <a:ln w="25399">
          <a:noFill/>
        </a:ln>
      </c:spPr>
    </c:plotArea>
    <c:legend>
      <c:legendPos val="t"/>
      <c:layout>
        <c:manualLayout>
          <c:xMode val="edge"/>
          <c:yMode val="edge"/>
          <c:x val="5.9788220406953634E-2"/>
          <c:y val="2.074964855633769E-2"/>
          <c:w val="0.8811820437475204"/>
          <c:h val="0.1547265702654347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93963030453815"/>
          <c:y val="0.24208850637856311"/>
          <c:w val="0.71400027485515505"/>
          <c:h val="0.63225782823658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'G13'!$N$22</c:f>
              <c:strCache>
                <c:ptCount val="1"/>
                <c:pt idx="0">
                  <c:v>Aisialdia eta oporrak / ocio y vacaciones</c:v>
                </c:pt>
              </c:strCache>
            </c:strRef>
          </c:tx>
          <c:spPr>
            <a:solidFill>
              <a:srgbClr val="A30132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'G13'!$N$23:$N$27</c:f>
              <c:numCache>
                <c:formatCode>0.0</c:formatCode>
                <c:ptCount val="5"/>
                <c:pt idx="0">
                  <c:v>36.336907687138911</c:v>
                </c:pt>
                <c:pt idx="1">
                  <c:v>39.815599244455704</c:v>
                </c:pt>
                <c:pt idx="2">
                  <c:v>50.341914857654324</c:v>
                </c:pt>
                <c:pt idx="3">
                  <c:v>61.047677031697688</c:v>
                </c:pt>
                <c:pt idx="4">
                  <c:v>36.979826616938013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C-473A-BAD1-413EB43F2325}"/>
            </c:ext>
          </c:extLst>
        </c:ser>
        <c:ser>
          <c:idx val="1"/>
          <c:order val="1"/>
          <c:tx>
            <c:strRef>
              <c:f>'G13'!$O$22</c:f>
              <c:strCache>
                <c:ptCount val="1"/>
                <c:pt idx="0">
                  <c:v>Beste arrazoiak / Otros motivos</c:v>
                </c:pt>
              </c:strCache>
            </c:strRef>
          </c:tx>
          <c:spPr>
            <a:solidFill>
              <a:srgbClr val="67594F"/>
            </a:solidFill>
            <a:ln w="25399">
              <a:noFill/>
            </a:ln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C-473A-BAD1-413EB43F232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C-473A-BAD1-413EB43F232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C-473A-BAD1-413EB43F2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'G13'!$O$23:$O$27</c:f>
              <c:numCache>
                <c:formatCode>0.0</c:formatCode>
                <c:ptCount val="5"/>
                <c:pt idx="0">
                  <c:v>4.5443522355219725</c:v>
                </c:pt>
                <c:pt idx="1">
                  <c:v>6.0053398499351367</c:v>
                </c:pt>
                <c:pt idx="2">
                  <c:v>3.7741964604693505</c:v>
                </c:pt>
                <c:pt idx="3">
                  <c:v>1.903766031638197</c:v>
                </c:pt>
                <c:pt idx="4">
                  <c:v>5.5111736048516127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5C-473A-BAD1-413EB43F2325}"/>
            </c:ext>
          </c:extLst>
        </c:ser>
        <c:ser>
          <c:idx val="2"/>
          <c:order val="2"/>
          <c:tx>
            <c:strRef>
              <c:f>'G13'!$P$22</c:f>
              <c:strCache>
                <c:ptCount val="1"/>
                <c:pt idx="0">
                  <c:v>Lanekoak / Profesionales</c:v>
                </c:pt>
              </c:strCache>
            </c:strRef>
          </c:tx>
          <c:spPr>
            <a:solidFill>
              <a:srgbClr val="FF8080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'G13'!$P$23:$P$27</c:f>
              <c:numCache>
                <c:formatCode>0.0</c:formatCode>
                <c:ptCount val="5"/>
                <c:pt idx="0">
                  <c:v>10.40305560313309</c:v>
                </c:pt>
                <c:pt idx="1">
                  <c:v>12.602355179287105</c:v>
                </c:pt>
                <c:pt idx="2">
                  <c:v>4.9529756028227121</c:v>
                </c:pt>
                <c:pt idx="3">
                  <c:v>6.4461914604119528</c:v>
                </c:pt>
                <c:pt idx="4">
                  <c:v>11.299203266588453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5C-473A-BAD1-413EB43F2325}"/>
            </c:ext>
          </c:extLst>
        </c:ser>
        <c:ser>
          <c:idx val="3"/>
          <c:order val="3"/>
          <c:tx>
            <c:strRef>
              <c:f>'G13'!$Q$22</c:f>
              <c:strCache>
                <c:ptCount val="1"/>
                <c:pt idx="0">
                  <c:v>Familia eta lagunei bisita / Visita a amistades, familiares</c:v>
                </c:pt>
              </c:strCache>
            </c:strRef>
          </c:tx>
          <c:spPr>
            <a:solidFill>
              <a:srgbClr val="F6B9A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'G13'!$Q$23:$Q$27</c:f>
              <c:numCache>
                <c:formatCode>0.0</c:formatCode>
                <c:ptCount val="5"/>
                <c:pt idx="0">
                  <c:v>48.715684474206022</c:v>
                </c:pt>
                <c:pt idx="1">
                  <c:v>41.576705726322054</c:v>
                </c:pt>
                <c:pt idx="2">
                  <c:v>40.930937088242416</c:v>
                </c:pt>
                <c:pt idx="3">
                  <c:v>30.602365476252164</c:v>
                </c:pt>
                <c:pt idx="4">
                  <c:v>46.209796511621917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5C-473A-BAD1-413EB43F2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369566128"/>
        <c:axId val="375282344"/>
      </c:barChart>
      <c:catAx>
        <c:axId val="36956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ES" sz="800" b="0" i="0" u="none" strike="noStrike" kern="1200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Helmugako</a:t>
                </a:r>
                <a:r>
                  <a:rPr lang="en-US">
                    <a:solidFill>
                      <a:sysClr val="windowText" lastClr="000000"/>
                    </a:solidFill>
                  </a:rPr>
                  <a:t> Autonomia Erkidegoak / CC.AA.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de destino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933333333333333E-2"/>
              <c:y val="0.13048062015503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75282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375282344"/>
        <c:scaling>
          <c:orientation val="minMax"/>
          <c:max val="100"/>
          <c:min val="0"/>
        </c:scaling>
        <c:delete val="0"/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6128"/>
        <c:crosses val="autoZero"/>
        <c:crossBetween val="between"/>
        <c:majorUnit val="20"/>
        <c:minorUnit val="1"/>
      </c:valAx>
      <c:spPr>
        <a:noFill/>
        <a:ln w="25399">
          <a:noFill/>
        </a:ln>
      </c:spPr>
    </c:plotArea>
    <c:legend>
      <c:legendPos val="t"/>
      <c:layout>
        <c:manualLayout>
          <c:xMode val="edge"/>
          <c:yMode val="edge"/>
          <c:x val="5.9788220406953634E-2"/>
          <c:y val="2.074964855633769E-2"/>
          <c:w val="0.8811820437475204"/>
          <c:h val="0.1547265702654347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33163885395418"/>
          <c:y val="0.11867173319752941"/>
          <c:w val="0.59622249828342666"/>
          <c:h val="0.74849627471342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'G14'!$B$19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ED4-8E42-ACF3EF3B7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'G14'!$C$18:$F$18</c:f>
              <c:strCache>
                <c:ptCount val="4"/>
                <c:pt idx="0">
                  <c:v>15 egun baino gehiago / Más de 15 días</c:v>
                </c:pt>
                <c:pt idx="1">
                  <c:v>8-15 egun bitartean  /  Más de 8 días</c:v>
                </c:pt>
                <c:pt idx="2">
                  <c:v>4-7 egun bitartean / 4 a 7 días</c:v>
                </c:pt>
                <c:pt idx="3">
                  <c:v>1-3 egun bitartean / 1 a 3 días</c:v>
                </c:pt>
              </c:strCache>
            </c:strRef>
          </c:cat>
          <c:val>
            <c:numRef>
              <c:f>'G14'!$C$19:$F$19</c:f>
              <c:numCache>
                <c:formatCode>General</c:formatCode>
                <c:ptCount val="4"/>
                <c:pt idx="0">
                  <c:v>3.2</c:v>
                </c:pt>
                <c:pt idx="1">
                  <c:v>6.5</c:v>
                </c:pt>
                <c:pt idx="2">
                  <c:v>17.8</c:v>
                </c:pt>
                <c:pt idx="3">
                  <c:v>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9-4ED4-8E42-ACF3EF3B72DD}"/>
            </c:ext>
          </c:extLst>
        </c:ser>
        <c:ser>
          <c:idx val="1"/>
          <c:order val="1"/>
          <c:tx>
            <c:strRef>
              <c:f>'G14'!$B$20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9-4ED4-8E42-ACF3EF3B72DD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9-4ED4-8E42-ACF3EF3B72DD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9-4ED4-8E42-ACF3EF3B7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'G14'!$C$18:$F$18</c:f>
              <c:strCache>
                <c:ptCount val="4"/>
                <c:pt idx="0">
                  <c:v>15 egun baino gehiago / Más de 15 días</c:v>
                </c:pt>
                <c:pt idx="1">
                  <c:v>8-15 egun bitartean  /  Más de 8 días</c:v>
                </c:pt>
                <c:pt idx="2">
                  <c:v>4-7 egun bitartean / 4 a 7 días</c:v>
                </c:pt>
                <c:pt idx="3">
                  <c:v>1-3 egun bitartean / 1 a 3 días</c:v>
                </c:pt>
              </c:strCache>
            </c:strRef>
          </c:cat>
          <c:val>
            <c:numRef>
              <c:f>'G14'!$C$20:$F$20</c:f>
              <c:numCache>
                <c:formatCode>General</c:formatCode>
                <c:ptCount val="4"/>
                <c:pt idx="0">
                  <c:v>2.5</c:v>
                </c:pt>
                <c:pt idx="1">
                  <c:v>6.3</c:v>
                </c:pt>
                <c:pt idx="2">
                  <c:v>15.2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9-4ED4-8E42-ACF3EF3B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5283128"/>
        <c:axId val="375283520"/>
      </c:barChart>
      <c:catAx>
        <c:axId val="375283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5283520"/>
        <c:crosses val="autoZero"/>
        <c:auto val="1"/>
        <c:lblAlgn val="ctr"/>
        <c:lblOffset val="100"/>
        <c:noMultiLvlLbl val="0"/>
      </c:catAx>
      <c:valAx>
        <c:axId val="37528352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312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244709155472886"/>
          <c:y val="0.11863842727297706"/>
          <c:w val="0.55011423864681197"/>
          <c:h val="0.74849627471342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'G15'!$B$20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0-4B5A-B801-5CA4E7E316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'G15'!$C$19:$F$19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Aisialdia/oporrak / Ocio/vacaciones</c:v>
                </c:pt>
                <c:pt idx="3">
                  <c:v>Familia/lagunak bisitatzea / Visita familia/amistades</c:v>
                </c:pt>
              </c:strCache>
            </c:strRef>
          </c:cat>
          <c:val>
            <c:numRef>
              <c:f>'G15'!$C$20:$F$20</c:f>
              <c:numCache>
                <c:formatCode>General</c:formatCode>
                <c:ptCount val="4"/>
                <c:pt idx="0">
                  <c:v>5.5</c:v>
                </c:pt>
                <c:pt idx="1">
                  <c:v>8.5</c:v>
                </c:pt>
                <c:pt idx="2">
                  <c:v>46.2</c:v>
                </c:pt>
                <c:pt idx="3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0-4B5A-B801-5CA4E7E31640}"/>
            </c:ext>
          </c:extLst>
        </c:ser>
        <c:ser>
          <c:idx val="1"/>
          <c:order val="1"/>
          <c:tx>
            <c:strRef>
              <c:f>'G15'!$B$21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0-4B5A-B801-5CA4E7E31640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0-4B5A-B801-5CA4E7E31640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D0-4B5A-B801-5CA4E7E316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'G15'!$C$19:$F$19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Aisialdia/oporrak / Ocio/vacaciones</c:v>
                </c:pt>
                <c:pt idx="3">
                  <c:v>Familia/lagunak bisitatzea / Visita familia/amistades</c:v>
                </c:pt>
              </c:strCache>
            </c:strRef>
          </c:cat>
          <c:val>
            <c:numRef>
              <c:f>'G15'!$C$21:$F$21</c:f>
              <c:numCache>
                <c:formatCode>General</c:formatCode>
                <c:ptCount val="4"/>
                <c:pt idx="0">
                  <c:v>5.5</c:v>
                </c:pt>
                <c:pt idx="1">
                  <c:v>11.3</c:v>
                </c:pt>
                <c:pt idx="2">
                  <c:v>37</c:v>
                </c:pt>
                <c:pt idx="3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0-4B5A-B801-5CA4E7E3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5284304"/>
        <c:axId val="375284696"/>
      </c:barChart>
      <c:catAx>
        <c:axId val="375284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5284696"/>
        <c:crosses val="autoZero"/>
        <c:auto val="1"/>
        <c:lblAlgn val="ctr"/>
        <c:lblOffset val="100"/>
        <c:noMultiLvlLbl val="0"/>
      </c:catAx>
      <c:valAx>
        <c:axId val="375284696"/>
        <c:scaling>
          <c:orientation val="minMax"/>
          <c:max val="6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4304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3014321196428"/>
          <c:y val="3.6125345442930737E-2"/>
          <c:w val="0.77534867042173772"/>
          <c:h val="0.822282549715371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'G16 '!$N$17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9-4FB6-AED3-46D6591161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'G16 '!$O$16:$S$16</c:f>
              <c:strCache>
                <c:ptCount val="5"/>
                <c:pt idx="0">
                  <c:v>Bestelakoak / Otros</c:v>
                </c:pt>
                <c:pt idx="1">
                  <c:v>Trena / Tren</c:v>
                </c:pt>
                <c:pt idx="2">
                  <c:v>Hegazkina / Avión</c:v>
                </c:pt>
                <c:pt idx="3">
                  <c:v>Autobusa / Autobús</c:v>
                </c:pt>
                <c:pt idx="4">
                  <c:v>Norberaren berebila / Vehículo propio</c:v>
                </c:pt>
              </c:strCache>
            </c:strRef>
          </c:cat>
          <c:val>
            <c:numRef>
              <c:f>'G16 '!$O$17:$S$17</c:f>
              <c:numCache>
                <c:formatCode>General</c:formatCode>
                <c:ptCount val="5"/>
                <c:pt idx="0">
                  <c:v>1.7</c:v>
                </c:pt>
                <c:pt idx="1">
                  <c:v>5.7</c:v>
                </c:pt>
                <c:pt idx="2">
                  <c:v>4.9000000000000004</c:v>
                </c:pt>
                <c:pt idx="3">
                  <c:v>5.3</c:v>
                </c:pt>
                <c:pt idx="4">
                  <c:v>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9-4FB6-AED3-46D6591161EC}"/>
            </c:ext>
          </c:extLst>
        </c:ser>
        <c:ser>
          <c:idx val="1"/>
          <c:order val="1"/>
          <c:tx>
            <c:strRef>
              <c:f>'G16 '!$N$18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19-4FB6-AED3-46D6591161EC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9-4FB6-AED3-46D6591161EC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9-4FB6-AED3-46D6591161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'G16 '!$O$16:$S$16</c:f>
              <c:strCache>
                <c:ptCount val="5"/>
                <c:pt idx="0">
                  <c:v>Bestelakoak / Otros</c:v>
                </c:pt>
                <c:pt idx="1">
                  <c:v>Trena / Tren</c:v>
                </c:pt>
                <c:pt idx="2">
                  <c:v>Hegazkina / Avión</c:v>
                </c:pt>
                <c:pt idx="3">
                  <c:v>Autobusa / Autobús</c:v>
                </c:pt>
                <c:pt idx="4">
                  <c:v>Norberaren berebila / Vehículo propio</c:v>
                </c:pt>
              </c:strCache>
            </c:strRef>
          </c:cat>
          <c:val>
            <c:numRef>
              <c:f>'G16 '!$O$18:$S$18</c:f>
              <c:numCache>
                <c:formatCode>General</c:formatCode>
                <c:ptCount val="5"/>
                <c:pt idx="0">
                  <c:v>2.5</c:v>
                </c:pt>
                <c:pt idx="1">
                  <c:v>6.8</c:v>
                </c:pt>
                <c:pt idx="2">
                  <c:v>4.5999999999999996</c:v>
                </c:pt>
                <c:pt idx="3">
                  <c:v>9.5</c:v>
                </c:pt>
                <c:pt idx="4">
                  <c:v>76.599999999999994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9-4FB6-AED3-46D65911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5285872"/>
        <c:axId val="376465800"/>
      </c:barChart>
      <c:catAx>
        <c:axId val="3752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6465800"/>
        <c:crosses val="autoZero"/>
        <c:auto val="1"/>
        <c:lblAlgn val="ctr"/>
        <c:lblOffset val="100"/>
        <c:noMultiLvlLbl val="0"/>
      </c:catAx>
      <c:valAx>
        <c:axId val="376465800"/>
        <c:scaling>
          <c:orientation val="minMax"/>
          <c:max val="9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587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3988054613420549"/>
          <c:y val="0.61093891041397597"/>
          <c:w val="0.1441345605098234"/>
          <c:h val="0.22039404815500099"/>
        </c:manualLayout>
      </c:layout>
      <c:overlay val="0"/>
      <c:spPr>
        <a:solidFill>
          <a:srgbClr val="EAEAEA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1455900227236697"/>
          <c:y val="8.5197683622880154E-4"/>
          <c:w val="0.55863544939697363"/>
          <c:h val="0.831060218308056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'G17'!$B$4</c:f>
              <c:strCache>
                <c:ptCount val="1"/>
                <c:pt idx="0">
                  <c:v>Estatua / Estado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9-46ED-BA33-4B5565973E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'G17'!$C$2:$G$2</c:f>
              <c:strCache>
                <c:ptCount val="5"/>
                <c:pt idx="0">
                  <c:v>Hotelak eta antz. / Hoteles y similares</c:v>
                </c:pt>
                <c:pt idx="1">
                  <c:v>Etx.partikularra / Vivienda propia</c:v>
                </c:pt>
                <c:pt idx="2">
                  <c:v>Alokatutako etx. / Viv. Alquiler</c:v>
                </c:pt>
                <c:pt idx="3">
                  <c:v>Gainerako merkatua / Resto de mercado</c:v>
                </c:pt>
                <c:pt idx="4">
                  <c:v>Fam edo lagunen etx. / Viv. Familiares o amistades</c:v>
                </c:pt>
              </c:strCache>
            </c:strRef>
          </c:cat>
          <c:val>
            <c:numRef>
              <c:f>'G17'!$C$4:$G$4</c:f>
              <c:numCache>
                <c:formatCode>0.0</c:formatCode>
                <c:ptCount val="5"/>
                <c:pt idx="0">
                  <c:v>20</c:v>
                </c:pt>
                <c:pt idx="1">
                  <c:v>20.2</c:v>
                </c:pt>
                <c:pt idx="2">
                  <c:v>6</c:v>
                </c:pt>
                <c:pt idx="3">
                  <c:v>2.1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9-46ED-BA33-4B5565973E33}"/>
            </c:ext>
          </c:extLst>
        </c:ser>
        <c:ser>
          <c:idx val="1"/>
          <c:order val="1"/>
          <c:tx>
            <c:strRef>
              <c:f>'G17'!$B$3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9-46ED-BA33-4B5565973E33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9-46ED-BA33-4B5565973E33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9-46ED-BA33-4B5565973E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'G17'!$C$2:$G$2</c:f>
              <c:strCache>
                <c:ptCount val="5"/>
                <c:pt idx="0">
                  <c:v>Hotelak eta antz. / Hoteles y similares</c:v>
                </c:pt>
                <c:pt idx="1">
                  <c:v>Etx.partikularra / Vivienda propia</c:v>
                </c:pt>
                <c:pt idx="2">
                  <c:v>Alokatutako etx. / Viv. Alquiler</c:v>
                </c:pt>
                <c:pt idx="3">
                  <c:v>Gainerako merkatua / Resto de mercado</c:v>
                </c:pt>
                <c:pt idx="4">
                  <c:v>Fam edo lagunen etx. / Viv. Familiares o amistades</c:v>
                </c:pt>
              </c:strCache>
            </c:strRef>
          </c:cat>
          <c:val>
            <c:numRef>
              <c:f>'G17'!$C$3:$G$3</c:f>
              <c:numCache>
                <c:formatCode>0.0</c:formatCode>
                <c:ptCount val="5"/>
                <c:pt idx="0" formatCode="General">
                  <c:v>21.6</c:v>
                </c:pt>
                <c:pt idx="1">
                  <c:v>14</c:v>
                </c:pt>
                <c:pt idx="2" formatCode="General">
                  <c:v>5.2</c:v>
                </c:pt>
                <c:pt idx="3" formatCode="General">
                  <c:v>3.5</c:v>
                </c:pt>
                <c:pt idx="4" formatCode="General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D9-46ED-BA33-4B556597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6466584"/>
        <c:axId val="376466976"/>
      </c:barChart>
      <c:catAx>
        <c:axId val="376466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6466976"/>
        <c:crosses val="autoZero"/>
        <c:auto val="1"/>
        <c:lblAlgn val="ctr"/>
        <c:lblOffset val="100"/>
        <c:noMultiLvlLbl val="0"/>
      </c:catAx>
      <c:valAx>
        <c:axId val="376466976"/>
        <c:scaling>
          <c:orientation val="minMax"/>
          <c:max val="5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6466584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2518888930352896"/>
          <c:y val="0.57503482064741918"/>
          <c:w val="0.1441345605098234"/>
          <c:h val="0.22039404815500099"/>
        </c:manualLayout>
      </c:layout>
      <c:overlay val="0"/>
      <c:spPr>
        <a:solidFill>
          <a:srgbClr val="EAEAEA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Jatorrizko Autonomia  Erkidegoa /  CC.AA. de procedencia</a:t>
            </a:r>
          </a:p>
        </c:rich>
      </c:tx>
      <c:layout>
        <c:manualLayout>
          <c:xMode val="edge"/>
          <c:yMode val="edge"/>
          <c:x val="0.311032411166491"/>
          <c:y val="3.18382207795056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45888380585502"/>
          <c:y val="0.16876337533017285"/>
          <c:w val="0.80576468000159684"/>
          <c:h val="0.67341182055673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'G18 '!$B$16</c:f>
              <c:strCache>
                <c:ptCount val="1"/>
                <c:pt idx="0">
                  <c:v>Beste erkidego batean/En otra CC.AA.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347F-466A-9775-8CC7211A997E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347F-466A-9775-8CC7211A997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'G18 '!$C$15:$E$15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'G18 '!$C$16:$E$16</c:f>
              <c:numCache>
                <c:formatCode>General</c:formatCode>
                <c:ptCount val="3"/>
                <c:pt idx="0">
                  <c:v>33.4</c:v>
                </c:pt>
                <c:pt idx="1">
                  <c:v>30.9</c:v>
                </c:pt>
                <c:pt idx="2" formatCode="0.0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F-466A-9775-8CC7211A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6467760"/>
        <c:axId val="376468152"/>
      </c:barChart>
      <c:catAx>
        <c:axId val="3764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468152"/>
        <c:crosses val="autoZero"/>
        <c:auto val="1"/>
        <c:lblAlgn val="ctr"/>
        <c:lblOffset val="100"/>
        <c:noMultiLvlLbl val="0"/>
      </c:catAx>
      <c:valAx>
        <c:axId val="376468152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30-45 urteko bidaiariak / Visitantes30-45 años (%)</a:t>
                </a:r>
              </a:p>
            </c:rich>
          </c:tx>
          <c:layout>
            <c:manualLayout>
              <c:xMode val="edge"/>
              <c:yMode val="edge"/>
              <c:x val="3.4995978213023575E-2"/>
              <c:y val="0.130810180760831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6467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Jatorrizko Autonomia  Erkidegoak /  CC.AA. de procedencia</a:t>
            </a:r>
          </a:p>
        </c:rich>
      </c:tx>
      <c:layout>
        <c:manualLayout>
          <c:xMode val="edge"/>
          <c:yMode val="edge"/>
          <c:x val="0.24739169092725533"/>
          <c:y val="4.05647333299023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332773985410755E-2"/>
          <c:y val="0.20059783613399301"/>
          <c:w val="0.73379621239163328"/>
          <c:h val="0.666403170191961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'G19 '!$B$17</c:f>
              <c:strCache>
                <c:ptCount val="1"/>
                <c:pt idx="0">
                  <c:v>Emakumeak / Mujeres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6A-496F-B30F-AB7A61CCCA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6A-496F-B30F-AB7A61CCCA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'G19 '!$C$16:$E$16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'G19 '!$C$17:$E$17</c:f>
              <c:numCache>
                <c:formatCode>General</c:formatCode>
                <c:ptCount val="3"/>
                <c:pt idx="0">
                  <c:v>62</c:v>
                </c:pt>
                <c:pt idx="1">
                  <c:v>62.8</c:v>
                </c:pt>
                <c:pt idx="2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A-496F-B30F-AB7A61CCCA97}"/>
            </c:ext>
          </c:extLst>
        </c:ser>
        <c:ser>
          <c:idx val="1"/>
          <c:order val="1"/>
          <c:tx>
            <c:strRef>
              <c:f>'G19 '!$B$18</c:f>
              <c:strCache>
                <c:ptCount val="1"/>
                <c:pt idx="0">
                  <c:v>Gizonak / Hombres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'G19 '!$C$16:$E$16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'G19 '!$C$18:$E$18</c:f>
              <c:numCache>
                <c:formatCode>General</c:formatCode>
                <c:ptCount val="3"/>
                <c:pt idx="0">
                  <c:v>38</c:v>
                </c:pt>
                <c:pt idx="1">
                  <c:v>37.200000000000003</c:v>
                </c:pt>
                <c:pt idx="2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A-496F-B30F-AB7A61CC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6468936"/>
        <c:axId val="376469328"/>
      </c:barChart>
      <c:catAx>
        <c:axId val="37646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469328"/>
        <c:crosses val="autoZero"/>
        <c:auto val="1"/>
        <c:lblAlgn val="ctr"/>
        <c:lblOffset val="100"/>
        <c:noMultiLvlLbl val="0"/>
      </c:catAx>
      <c:valAx>
        <c:axId val="376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764689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3435823845827095"/>
          <c:y val="0.279227074331586"/>
          <c:w val="0.1529369903335118"/>
          <c:h val="0.4511459771274532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843679049321288"/>
          <c:w val="0.85726665119241041"/>
          <c:h val="0.42166356702474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 '!$C$18</c:f>
              <c:strCache>
                <c:ptCount val="1"/>
                <c:pt idx="0">
                  <c:v>Viaje fin de semana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1B17-41A4-AEF0-EF35E04E8E6F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1B17-41A4-AEF0-EF35E04E8E6F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1B17-41A4-AEF0-EF35E04E8E6F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1B17-41A4-AEF0-EF35E04E8E6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'G20 '!$B$19:$B$23</c:f>
              <c:strCache>
                <c:ptCount val="5"/>
                <c:pt idx="0">
                  <c:v>Guztira / Total</c:v>
                </c:pt>
                <c:pt idx="1">
                  <c:v>Euskal A.E. / C.A. De Euskadi</c:v>
                </c:pt>
                <c:pt idx="2">
                  <c:v>Nafarroa / Navarra</c:v>
                </c:pt>
                <c:pt idx="3">
                  <c:v>Errioxa / La Rioja</c:v>
                </c:pt>
                <c:pt idx="4">
                  <c:v>Besteak / Otras</c:v>
                </c:pt>
              </c:strCache>
            </c:strRef>
          </c:cat>
          <c:val>
            <c:numRef>
              <c:f>'G20 '!$C$19:$C$23</c:f>
              <c:numCache>
                <c:formatCode>0.0</c:formatCode>
                <c:ptCount val="5"/>
                <c:pt idx="0">
                  <c:v>44.195320671349165</c:v>
                </c:pt>
                <c:pt idx="1">
                  <c:v>56.852865459376133</c:v>
                </c:pt>
                <c:pt idx="2">
                  <c:v>46.555680951270105</c:v>
                </c:pt>
                <c:pt idx="3">
                  <c:v>46.792474108602903</c:v>
                </c:pt>
                <c:pt idx="4" formatCode="General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17-41A4-AEF0-EF35E04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57496"/>
        <c:axId val="375557888"/>
      </c:barChart>
      <c:catAx>
        <c:axId val="37555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5557888"/>
        <c:crosses val="autoZero"/>
        <c:auto val="1"/>
        <c:lblAlgn val="ctr"/>
        <c:lblOffset val="100"/>
        <c:noMultiLvlLbl val="0"/>
      </c:catAx>
      <c:valAx>
        <c:axId val="37555788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5557496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81067599786175E-2"/>
          <c:y val="9.3882522411660604E-2"/>
          <c:w val="0.92588717955445077"/>
          <c:h val="0.41506779394511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 '!$B$24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D-4507-9583-50947BBE324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 '!$C$23:$N$23</c:f>
              <c:strCache>
                <c:ptCount val="12"/>
                <c:pt idx="0">
                  <c:v>Asteburua  /  Fin de semana</c:v>
                </c:pt>
                <c:pt idx="1">
                  <c:v>Udako oporrak / Vacaciones de verano</c:v>
                </c:pt>
                <c:pt idx="2">
                  <c:v>Aste Santuko oporrak /  Vacaciones Semana Santa</c:v>
                </c:pt>
                <c:pt idx="3">
                  <c:v>Lanekoak: errepikariak /  Recurrentes trabajo</c:v>
                </c:pt>
                <c:pt idx="4">
                  <c:v>Zubiak /  Puentes</c:v>
                </c:pt>
                <c:pt idx="5">
                  <c:v>Ikasketak: errepikariak /  Recurrentes estudios</c:v>
                </c:pt>
                <c:pt idx="6">
                  <c:v>Gabonetako oporrak /  Vacaciones Navidad</c:v>
                </c:pt>
                <c:pt idx="7">
                  <c:v>Lana /  Trabajo</c:v>
                </c:pt>
                <c:pt idx="8">
                  <c:v>Bestelakoak /  Otros</c:v>
                </c:pt>
                <c:pt idx="9">
                  <c:v>Ikasketak /  Estudios</c:v>
                </c:pt>
                <c:pt idx="10">
                  <c:v>Zubiak / Puentes</c:v>
                </c:pt>
                <c:pt idx="11">
                  <c:v>Bestelako erantzunak / Otras respuestas</c:v>
                </c:pt>
              </c:strCache>
            </c:strRef>
          </c:cat>
          <c:val>
            <c:numRef>
              <c:f>'G2 '!$C$24:$N$24</c:f>
              <c:numCache>
                <c:formatCode>General</c:formatCode>
                <c:ptCount val="12"/>
                <c:pt idx="0">
                  <c:v>43.6</c:v>
                </c:pt>
                <c:pt idx="1">
                  <c:v>17.2</c:v>
                </c:pt>
                <c:pt idx="2">
                  <c:v>3.6</c:v>
                </c:pt>
                <c:pt idx="3">
                  <c:v>1.9</c:v>
                </c:pt>
                <c:pt idx="4">
                  <c:v>5.0999999999999996</c:v>
                </c:pt>
                <c:pt idx="6">
                  <c:v>3.3</c:v>
                </c:pt>
                <c:pt idx="7">
                  <c:v>3.5</c:v>
                </c:pt>
                <c:pt idx="8">
                  <c:v>21</c:v>
                </c:pt>
                <c:pt idx="10">
                  <c:v>5.0999999999999996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D-4507-9583-50947BBE324C}"/>
            </c:ext>
          </c:extLst>
        </c:ser>
        <c:ser>
          <c:idx val="1"/>
          <c:order val="1"/>
          <c:tx>
            <c:strRef>
              <c:f>'G2 '!$B$25</c:f>
              <c:strCache>
                <c:ptCount val="1"/>
                <c:pt idx="0">
                  <c:v>Estatua / 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 '!$C$23:$N$23</c:f>
              <c:strCache>
                <c:ptCount val="12"/>
                <c:pt idx="0">
                  <c:v>Asteburua  /  Fin de semana</c:v>
                </c:pt>
                <c:pt idx="1">
                  <c:v>Udako oporrak / Vacaciones de verano</c:v>
                </c:pt>
                <c:pt idx="2">
                  <c:v>Aste Santuko oporrak /  Vacaciones Semana Santa</c:v>
                </c:pt>
                <c:pt idx="3">
                  <c:v>Lanekoak: errepikariak /  Recurrentes trabajo</c:v>
                </c:pt>
                <c:pt idx="4">
                  <c:v>Zubiak /  Puentes</c:v>
                </c:pt>
                <c:pt idx="5">
                  <c:v>Ikasketak: errepikariak /  Recurrentes estudios</c:v>
                </c:pt>
                <c:pt idx="6">
                  <c:v>Gabonetako oporrak /  Vacaciones Navidad</c:v>
                </c:pt>
                <c:pt idx="7">
                  <c:v>Lana /  Trabajo</c:v>
                </c:pt>
                <c:pt idx="8">
                  <c:v>Bestelakoak /  Otros</c:v>
                </c:pt>
                <c:pt idx="9">
                  <c:v>Ikasketak /  Estudios</c:v>
                </c:pt>
                <c:pt idx="10">
                  <c:v>Zubiak / Puentes</c:v>
                </c:pt>
                <c:pt idx="11">
                  <c:v>Bestelako erantzunak / Otras respuestas</c:v>
                </c:pt>
              </c:strCache>
            </c:strRef>
          </c:cat>
          <c:val>
            <c:numRef>
              <c:f>'G2 '!$C$25:$N$25</c:f>
              <c:numCache>
                <c:formatCode>General</c:formatCode>
                <c:ptCount val="12"/>
                <c:pt idx="0">
                  <c:v>45.3</c:v>
                </c:pt>
                <c:pt idx="1">
                  <c:v>13.1</c:v>
                </c:pt>
                <c:pt idx="2">
                  <c:v>3.6</c:v>
                </c:pt>
                <c:pt idx="3">
                  <c:v>4</c:v>
                </c:pt>
                <c:pt idx="4">
                  <c:v>5.5</c:v>
                </c:pt>
                <c:pt idx="5">
                  <c:v>0.2</c:v>
                </c:pt>
                <c:pt idx="6">
                  <c:v>4.3</c:v>
                </c:pt>
                <c:pt idx="7">
                  <c:v>4.9000000000000004</c:v>
                </c:pt>
                <c:pt idx="8">
                  <c:v>18.3</c:v>
                </c:pt>
                <c:pt idx="9">
                  <c:v>0.8</c:v>
                </c:pt>
                <c:pt idx="1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D-4507-9583-50947BBE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37976"/>
        <c:axId val="372835520"/>
      </c:barChart>
      <c:catAx>
        <c:axId val="37283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50"/>
            </a:pPr>
            <a:endParaRPr lang="eu-ES"/>
          </a:p>
        </c:txPr>
        <c:crossAx val="372835520"/>
        <c:crosses val="autoZero"/>
        <c:auto val="1"/>
        <c:lblAlgn val="ctr"/>
        <c:lblOffset val="100"/>
        <c:noMultiLvlLbl val="0"/>
      </c:catAx>
      <c:valAx>
        <c:axId val="372835520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837976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37164518064979485"/>
          <c:y val="1.6367260590128153E-2"/>
          <c:w val="0.1561489362958027"/>
          <c:h val="0.142849728546950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903382099776972"/>
          <c:w val="0.85726665119241041"/>
          <c:h val="0.37654762595688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 '!$H$18</c:f>
              <c:strCache>
                <c:ptCount val="1"/>
                <c:pt idx="0">
                  <c:v>Alojamiento en vivienda de familiares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D676-4D6C-AD5B-7549AD95CB95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D676-4D6C-AD5B-7549AD95CB95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D676-4D6C-AD5B-7549AD95CB95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D676-4D6C-AD5B-7549AD95CB95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D676-4D6C-AD5B-7549AD95CB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'G20 '!$G$19:$G$24</c:f>
              <c:strCache>
                <c:ptCount val="6"/>
                <c:pt idx="0">
                  <c:v>Guztira / Total</c:v>
                </c:pt>
                <c:pt idx="1">
                  <c:v>Euskal A.E. / C.A. De Euskadi</c:v>
                </c:pt>
                <c:pt idx="2">
                  <c:v>Castilla y León / Gaztela-Leon</c:v>
                </c:pt>
                <c:pt idx="3">
                  <c:v>Madril / Madrid</c:v>
                </c:pt>
                <c:pt idx="4">
                  <c:v>Nafarroa / Navarra</c:v>
                </c:pt>
                <c:pt idx="5">
                  <c:v>Besteak / Otras</c:v>
                </c:pt>
              </c:strCache>
            </c:strRef>
          </c:cat>
          <c:val>
            <c:numRef>
              <c:f>'G20 '!$H$19:$H$24</c:f>
              <c:numCache>
                <c:formatCode>General</c:formatCode>
                <c:ptCount val="6"/>
                <c:pt idx="0">
                  <c:v>48.9</c:v>
                </c:pt>
                <c:pt idx="1">
                  <c:v>55.9</c:v>
                </c:pt>
                <c:pt idx="2">
                  <c:v>60.7</c:v>
                </c:pt>
                <c:pt idx="3">
                  <c:v>49.8</c:v>
                </c:pt>
                <c:pt idx="4">
                  <c:v>48.2</c:v>
                </c:pt>
                <c:pt idx="5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6-4D6C-AD5B-7549AD95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58672"/>
        <c:axId val="375559064"/>
      </c:barChart>
      <c:catAx>
        <c:axId val="3755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5559064"/>
        <c:crosses val="autoZero"/>
        <c:auto val="1"/>
        <c:lblAlgn val="ctr"/>
        <c:lblOffset val="100"/>
        <c:noMultiLvlLbl val="0"/>
      </c:catAx>
      <c:valAx>
        <c:axId val="37555906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558672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843679049321288"/>
          <c:w val="0.85726665119241041"/>
          <c:h val="0.4524518333717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'G21 '!$C$19</c:f>
              <c:strCache>
                <c:ptCount val="1"/>
                <c:pt idx="0">
                  <c:v>Familia/lagunak bisit./visita familiares, amigos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EA05-48D4-8300-8C398F83715D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EA05-48D4-8300-8C398F83715D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EA05-48D4-8300-8C398F83715D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EA05-48D4-8300-8C398F83715D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EA05-48D4-8300-8C398F83715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A05-48D4-8300-8C398F8371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'G21 '!$B$20:$B$26</c:f>
              <c:strCache>
                <c:ptCount val="7"/>
                <c:pt idx="0">
                  <c:v>Guztira / Total</c:v>
                </c:pt>
                <c:pt idx="1">
                  <c:v>Euskal A.E. / C.A. de Euskadi</c:v>
                </c:pt>
                <c:pt idx="2">
                  <c:v>Castilla y León / Gaztela-Leon</c:v>
                </c:pt>
                <c:pt idx="3">
                  <c:v>Madrid / Madril</c:v>
                </c:pt>
                <c:pt idx="4">
                  <c:v>Kantabria  /  Cantabria</c:v>
                </c:pt>
                <c:pt idx="5">
                  <c:v>Nafarroa / Navarra</c:v>
                </c:pt>
                <c:pt idx="6">
                  <c:v>Besteak / Otras</c:v>
                </c:pt>
              </c:strCache>
            </c:strRef>
          </c:cat>
          <c:val>
            <c:numRef>
              <c:f>'G21 '!$C$20:$C$26</c:f>
              <c:numCache>
                <c:formatCode>General</c:formatCode>
                <c:ptCount val="7"/>
                <c:pt idx="0">
                  <c:v>46.2</c:v>
                </c:pt>
                <c:pt idx="1">
                  <c:v>55.5</c:v>
                </c:pt>
                <c:pt idx="2">
                  <c:v>55.1</c:v>
                </c:pt>
                <c:pt idx="3">
                  <c:v>42.8</c:v>
                </c:pt>
                <c:pt idx="4">
                  <c:v>25.8</c:v>
                </c:pt>
                <c:pt idx="5">
                  <c:v>40.9</c:v>
                </c:pt>
                <c:pt idx="6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05-48D4-8300-8C398F83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axId val="375559848"/>
        <c:axId val="375560240"/>
      </c:barChart>
      <c:catAx>
        <c:axId val="37555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eu-ES"/>
          </a:p>
        </c:txPr>
        <c:crossAx val="375560240"/>
        <c:crosses val="autoZero"/>
        <c:auto val="1"/>
        <c:lblAlgn val="ctr"/>
        <c:lblOffset val="100"/>
        <c:noMultiLvlLbl val="0"/>
      </c:catAx>
      <c:valAx>
        <c:axId val="375560240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559848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39154796389552E-2"/>
          <c:y val="0.15899844302721358"/>
          <c:w val="0.85726665119241041"/>
          <c:h val="0.422605785189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'G21 '!$I$19</c:f>
              <c:strCache>
                <c:ptCount val="1"/>
                <c:pt idx="0">
                  <c:v>Aisialdea / oporrak / 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4F3C-4642-8F59-C80D92374A5D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4F3C-4642-8F59-C80D92374A5D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4F3C-4642-8F59-C80D92374A5D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4F3C-4642-8F59-C80D92374A5D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4F3C-4642-8F59-C80D92374A5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F3C-4642-8F59-C80D92374A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'G21 '!$H$20:$H$26</c:f>
              <c:strCache>
                <c:ptCount val="7"/>
                <c:pt idx="0">
                  <c:v>Guztira / Total</c:v>
                </c:pt>
                <c:pt idx="1">
                  <c:v>Euskal A.E. / C.A. de Euskadi</c:v>
                </c:pt>
                <c:pt idx="2">
                  <c:v>Nafarroa / Navarra</c:v>
                </c:pt>
                <c:pt idx="3">
                  <c:v>Madrid / Madril</c:v>
                </c:pt>
                <c:pt idx="4">
                  <c:v>Cantabria / Kantabria</c:v>
                </c:pt>
                <c:pt idx="5">
                  <c:v>Cataluña / Katalunia</c:v>
                </c:pt>
                <c:pt idx="6">
                  <c:v>Besteak / Otras</c:v>
                </c:pt>
              </c:strCache>
            </c:strRef>
          </c:cat>
          <c:val>
            <c:numRef>
              <c:f>'G21 '!$I$20:$I$26</c:f>
              <c:numCache>
                <c:formatCode>General</c:formatCode>
                <c:ptCount val="7"/>
                <c:pt idx="0" formatCode="0.0">
                  <c:v>37</c:v>
                </c:pt>
                <c:pt idx="1">
                  <c:v>34.5</c:v>
                </c:pt>
                <c:pt idx="2">
                  <c:v>34.9</c:v>
                </c:pt>
                <c:pt idx="3">
                  <c:v>45.6</c:v>
                </c:pt>
                <c:pt idx="4">
                  <c:v>13.1</c:v>
                </c:pt>
                <c:pt idx="5" formatCode="0.0">
                  <c:v>50</c:v>
                </c:pt>
                <c:pt idx="6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3C-4642-8F59-C80D9237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axId val="378611584"/>
        <c:axId val="378611976"/>
      </c:barChart>
      <c:catAx>
        <c:axId val="37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eu-ES"/>
          </a:p>
        </c:txPr>
        <c:crossAx val="378611976"/>
        <c:crosses val="autoZero"/>
        <c:auto val="1"/>
        <c:lblAlgn val="ctr"/>
        <c:lblOffset val="100"/>
        <c:noMultiLvlLbl val="0"/>
      </c:catAx>
      <c:valAx>
        <c:axId val="37861197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8611584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290017439095278"/>
          <c:y val="2.9779271755720618E-2"/>
          <c:w val="0.6759942208838704"/>
          <c:h val="0.850153071998382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'G22 '!$B$25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C7-41C8-A5BF-EB0D3BB608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'G22 '!$C$24:$L$24</c:f>
              <c:strCache>
                <c:ptCount val="10"/>
                <c:pt idx="0">
                  <c:v>Katalunia | Cataluña</c:v>
                </c:pt>
                <c:pt idx="1">
                  <c:v>Kantabria | Cantabria</c:v>
                </c:pt>
                <c:pt idx="2">
                  <c:v>Gaztela eta Leon | Castilla y León</c:v>
                </c:pt>
                <c:pt idx="3">
                  <c:v>Errioxa | La Rioja</c:v>
                </c:pt>
                <c:pt idx="4">
                  <c:v>Aragoi | Aragón</c:v>
                </c:pt>
                <c:pt idx="5">
                  <c:v>Nafarroa | Navarra</c:v>
                </c:pt>
                <c:pt idx="6">
                  <c:v>Madril | Madrid</c:v>
                </c:pt>
                <c:pt idx="7">
                  <c:v>Euskadi</c:v>
                </c:pt>
                <c:pt idx="9">
                  <c:v>Guztira | Total</c:v>
                </c:pt>
              </c:strCache>
            </c:strRef>
          </c:cat>
          <c:val>
            <c:numRef>
              <c:f>'G22 '!$C$25:$L$25</c:f>
              <c:numCache>
                <c:formatCode>General</c:formatCode>
                <c:ptCount val="10"/>
                <c:pt idx="0">
                  <c:v>49.1</c:v>
                </c:pt>
                <c:pt idx="1">
                  <c:v>41.03</c:v>
                </c:pt>
                <c:pt idx="2">
                  <c:v>32.700000000000003</c:v>
                </c:pt>
                <c:pt idx="3">
                  <c:v>37.6</c:v>
                </c:pt>
                <c:pt idx="4">
                  <c:v>40.08</c:v>
                </c:pt>
                <c:pt idx="5">
                  <c:v>45.1</c:v>
                </c:pt>
                <c:pt idx="6">
                  <c:v>65.75</c:v>
                </c:pt>
                <c:pt idx="7">
                  <c:v>52.4</c:v>
                </c:pt>
                <c:pt idx="9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7-41C8-A5BF-EB0D3BB608DB}"/>
            </c:ext>
          </c:extLst>
        </c:ser>
        <c:ser>
          <c:idx val="1"/>
          <c:order val="1"/>
          <c:tx>
            <c:strRef>
              <c:f>'G22 '!$B$26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C7-41C8-A5BF-EB0D3BB608DB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7-41C8-A5BF-EB0D3BB608DB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C7-41C8-A5BF-EB0D3BB608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'G22 '!$C$24:$L$24</c:f>
              <c:strCache>
                <c:ptCount val="10"/>
                <c:pt idx="0">
                  <c:v>Katalunia | Cataluña</c:v>
                </c:pt>
                <c:pt idx="1">
                  <c:v>Kantabria | Cantabria</c:v>
                </c:pt>
                <c:pt idx="2">
                  <c:v>Gaztela eta Leon | Castilla y León</c:v>
                </c:pt>
                <c:pt idx="3">
                  <c:v>Errioxa | La Rioja</c:v>
                </c:pt>
                <c:pt idx="4">
                  <c:v>Aragoi | Aragón</c:v>
                </c:pt>
                <c:pt idx="5">
                  <c:v>Nafarroa | Navarra</c:v>
                </c:pt>
                <c:pt idx="6">
                  <c:v>Madril | Madrid</c:v>
                </c:pt>
                <c:pt idx="7">
                  <c:v>Euskadi</c:v>
                </c:pt>
                <c:pt idx="9">
                  <c:v>Guztira | Total</c:v>
                </c:pt>
              </c:strCache>
            </c:strRef>
          </c:cat>
          <c:val>
            <c:numRef>
              <c:f>'G22 '!$C$26:$L$26</c:f>
              <c:numCache>
                <c:formatCode>General</c:formatCode>
                <c:ptCount val="10"/>
                <c:pt idx="0">
                  <c:v>46.6</c:v>
                </c:pt>
                <c:pt idx="1">
                  <c:v>42.02</c:v>
                </c:pt>
                <c:pt idx="2">
                  <c:v>33.25</c:v>
                </c:pt>
                <c:pt idx="3">
                  <c:v>35.01</c:v>
                </c:pt>
                <c:pt idx="4">
                  <c:v>41.8</c:v>
                </c:pt>
                <c:pt idx="5">
                  <c:v>43.3</c:v>
                </c:pt>
                <c:pt idx="6">
                  <c:v>59.22</c:v>
                </c:pt>
                <c:pt idx="7">
                  <c:v>54.5</c:v>
                </c:pt>
                <c:pt idx="9">
                  <c:v>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C7-41C8-A5BF-EB0D3BB6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8612760"/>
        <c:axId val="378613152"/>
      </c:barChart>
      <c:catAx>
        <c:axId val="378612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8613152"/>
        <c:crosses val="autoZero"/>
        <c:auto val="1"/>
        <c:lblAlgn val="ctr"/>
        <c:lblOffset val="100"/>
        <c:noMultiLvlLbl val="0"/>
      </c:catAx>
      <c:valAx>
        <c:axId val="378613152"/>
        <c:scaling>
          <c:orientation val="minMax"/>
          <c:max val="6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8612760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8599934603392694"/>
          <c:y val="4.0017792126983816E-2"/>
          <c:w val="7.91806432566627E-2"/>
          <c:h val="0.182278776184619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55241365242630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'G23 '!$B$22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D5-4CC2-A37C-D80E81011D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D5-4CC2-A37C-D80E81011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'!$C$21</c:f>
              <c:strCache>
                <c:ptCount val="1"/>
                <c:pt idx="0">
                  <c:v>Bidaiak/Viajes</c:v>
                </c:pt>
              </c:strCache>
            </c:strRef>
          </c:cat>
          <c:val>
            <c:numRef>
              <c:f>'G23 '!$C$22</c:f>
              <c:numCache>
                <c:formatCode>General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5-4CC2-A37C-D80E81011D96}"/>
            </c:ext>
          </c:extLst>
        </c:ser>
        <c:ser>
          <c:idx val="1"/>
          <c:order val="1"/>
          <c:tx>
            <c:strRef>
              <c:f>'G23 '!$B$23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'!$C$21</c:f>
              <c:strCache>
                <c:ptCount val="1"/>
                <c:pt idx="0">
                  <c:v>Bidaiak/Viajes</c:v>
                </c:pt>
              </c:strCache>
            </c:strRef>
          </c:cat>
          <c:val>
            <c:numRef>
              <c:f>'G23 '!$C$23</c:f>
              <c:numCache>
                <c:formatCode>General</c:formatCode>
                <c:ptCount val="1"/>
                <c:pt idx="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5-4CC2-A37C-D80E8101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8613936"/>
        <c:axId val="378614328"/>
      </c:barChart>
      <c:catAx>
        <c:axId val="3786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614328"/>
        <c:crosses val="autoZero"/>
        <c:auto val="1"/>
        <c:lblAlgn val="ctr"/>
        <c:lblOffset val="100"/>
        <c:noMultiLvlLbl val="0"/>
      </c:catAx>
      <c:valAx>
        <c:axId val="378614328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8613936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0.11937814939698296"/>
          <c:y val="3.7642525954613981E-2"/>
          <c:w val="0.87600818514706935"/>
          <c:h val="0.1875294149822968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9766169919562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'G23 '!$G$22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8EA-4DE4-8FD8-18637E5497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8EA-4DE4-8FD8-18637E5497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'!$H$21:$J$21</c:f>
              <c:strCache>
                <c:ptCount val="3"/>
                <c:pt idx="0">
                  <c:v>Lana / negozioak - Trabajo / negocios</c:v>
                </c:pt>
                <c:pt idx="1">
                  <c:v>Aisialdia / oporrak - Ocio / vacaciones</c:v>
                </c:pt>
                <c:pt idx="2">
                  <c:v>Familia / lagunei bisitatzea / Visita familia /amistades</c:v>
                </c:pt>
              </c:strCache>
            </c:strRef>
          </c:cat>
          <c:val>
            <c:numRef>
              <c:f>'G23 '!$H$22:$J$22</c:f>
              <c:numCache>
                <c:formatCode>General</c:formatCode>
                <c:ptCount val="3"/>
                <c:pt idx="0">
                  <c:v>5.4</c:v>
                </c:pt>
                <c:pt idx="1">
                  <c:v>57</c:v>
                </c:pt>
                <c:pt idx="2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A-4DE4-8FD8-18637E549761}"/>
            </c:ext>
          </c:extLst>
        </c:ser>
        <c:ser>
          <c:idx val="1"/>
          <c:order val="1"/>
          <c:tx>
            <c:strRef>
              <c:f>'G23 '!$G$23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'!$H$21:$J$21</c:f>
              <c:strCache>
                <c:ptCount val="3"/>
                <c:pt idx="0">
                  <c:v>Lana / negozioak - Trabajo / negocios</c:v>
                </c:pt>
                <c:pt idx="1">
                  <c:v>Aisialdia / oporrak - Ocio / vacaciones</c:v>
                </c:pt>
                <c:pt idx="2">
                  <c:v>Familia / lagunei bisitatzea / Visita familia /amistades</c:v>
                </c:pt>
              </c:strCache>
            </c:strRef>
          </c:cat>
          <c:val>
            <c:numRef>
              <c:f>'G23 '!$H$23:$J$23</c:f>
              <c:numCache>
                <c:formatCode>General</c:formatCode>
                <c:ptCount val="3"/>
                <c:pt idx="0">
                  <c:v>11.3</c:v>
                </c:pt>
                <c:pt idx="1">
                  <c:v>37</c:v>
                </c:pt>
                <c:pt idx="2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EA-4DE4-8FD8-18637E54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041296"/>
        <c:axId val="379041688"/>
      </c:barChart>
      <c:catAx>
        <c:axId val="3790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1688"/>
        <c:crosses val="autoZero"/>
        <c:auto val="1"/>
        <c:lblAlgn val="ctr"/>
        <c:lblOffset val="100"/>
        <c:noMultiLvlLbl val="0"/>
      </c:catAx>
      <c:valAx>
        <c:axId val="379041688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129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15875098213777758"/>
          <c:y val="6.5302337548174078E-2"/>
          <c:w val="0.77975708590440884"/>
          <c:h val="0.158584412261923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2019513996736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'G24 '!$B$19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F2-400E-B8BA-76D8E7A235E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F2-400E-B8BA-76D8E7A235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'!$C$18</c:f>
              <c:strCache>
                <c:ptCount val="1"/>
                <c:pt idx="0">
                  <c:v>Batez besteko egonaldia / Estancia media</c:v>
                </c:pt>
              </c:strCache>
            </c:strRef>
          </c:cat>
          <c:val>
            <c:numRef>
              <c:f>'G24 '!$C$19</c:f>
              <c:numCache>
                <c:formatCode>General</c:formatCode>
                <c:ptCount val="1"/>
                <c:pt idx="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2-400E-B8BA-76D8E7A235E7}"/>
            </c:ext>
          </c:extLst>
        </c:ser>
        <c:ser>
          <c:idx val="1"/>
          <c:order val="1"/>
          <c:tx>
            <c:strRef>
              <c:f>'G24 '!$B$20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'!$C$18</c:f>
              <c:strCache>
                <c:ptCount val="1"/>
                <c:pt idx="0">
                  <c:v>Batez besteko egonaldia / Estancia media</c:v>
                </c:pt>
              </c:strCache>
            </c:strRef>
          </c:cat>
          <c:val>
            <c:numRef>
              <c:f>'G24 '!$C$20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F2-400E-B8BA-76D8E7A2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9042472"/>
        <c:axId val="379042864"/>
      </c:barChart>
      <c:catAx>
        <c:axId val="37904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2864"/>
        <c:crosses val="autoZero"/>
        <c:auto val="1"/>
        <c:lblAlgn val="ctr"/>
        <c:lblOffset val="100"/>
        <c:noMultiLvlLbl val="0"/>
      </c:catAx>
      <c:valAx>
        <c:axId val="379042864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2472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0.11937814939698296"/>
          <c:y val="3.7642525954613981E-2"/>
          <c:w val="0.87600818514706935"/>
          <c:h val="0.1644640457192672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5279052971300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'G24 '!$G$19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C4-4FC1-81DD-3D204F7CCB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C4-4FC1-81DD-3D204F7CCBE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'!$H$18:$J$18</c:f>
              <c:strCache>
                <c:ptCount val="3"/>
                <c:pt idx="0">
                  <c:v>Familia edo lagunen etx. / Vivienda de familiares o amistades</c:v>
                </c:pt>
                <c:pt idx="1">
                  <c:v>Etx.propioa/Viv. Propia</c:v>
                </c:pt>
                <c:pt idx="2">
                  <c:v>Hotelak eta antzek. / Hoteles y similares</c:v>
                </c:pt>
              </c:strCache>
            </c:strRef>
          </c:cat>
          <c:val>
            <c:numRef>
              <c:f>'G24 '!$H$19:$J$19</c:f>
              <c:numCache>
                <c:formatCode>General</c:formatCode>
                <c:ptCount val="3"/>
                <c:pt idx="0">
                  <c:v>40</c:v>
                </c:pt>
                <c:pt idx="1">
                  <c:v>22.4</c:v>
                </c:pt>
                <c:pt idx="2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FC1-81DD-3D204F7CCBEB}"/>
            </c:ext>
          </c:extLst>
        </c:ser>
        <c:ser>
          <c:idx val="1"/>
          <c:order val="1"/>
          <c:tx>
            <c:strRef>
              <c:f>'G24 '!$G$20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'!$H$18:$J$18</c:f>
              <c:strCache>
                <c:ptCount val="3"/>
                <c:pt idx="0">
                  <c:v>Familia edo lagunen etx. / Vivienda de familiares o amistades</c:v>
                </c:pt>
                <c:pt idx="1">
                  <c:v>Etx.propioa/Viv. Propia</c:v>
                </c:pt>
                <c:pt idx="2">
                  <c:v>Hotelak eta antzek. / Hoteles y similares</c:v>
                </c:pt>
              </c:strCache>
            </c:strRef>
          </c:cat>
          <c:val>
            <c:numRef>
              <c:f>'G24 '!$H$20:$J$20</c:f>
              <c:numCache>
                <c:formatCode>General</c:formatCode>
                <c:ptCount val="3"/>
                <c:pt idx="0">
                  <c:v>48.9</c:v>
                </c:pt>
                <c:pt idx="1">
                  <c:v>14</c:v>
                </c:pt>
                <c:pt idx="2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C4-4FC1-81DD-3D204F7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043648"/>
        <c:axId val="379044040"/>
      </c:barChart>
      <c:catAx>
        <c:axId val="379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4040"/>
        <c:crosses val="autoZero"/>
        <c:auto val="1"/>
        <c:lblAlgn val="ctr"/>
        <c:lblOffset val="100"/>
        <c:noMultiLvlLbl val="0"/>
      </c:catAx>
      <c:valAx>
        <c:axId val="379044040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364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15875098213777758"/>
          <c:y val="6.5302337548174078E-2"/>
          <c:w val="0.77975708590440884"/>
          <c:h val="0.158584412261923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8753545015116061"/>
          <c:h val="0.4523728627440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'G25'!$B$19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3D-402C-9B80-B66B0A16A83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3D-402C-9B80-B66B0A16A837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'G25'!$C$18</c:f>
              <c:strCache>
                <c:ptCount val="1"/>
                <c:pt idx="0">
                  <c:v>Batez besteko gastua pertsonako (€) / Gasto medio por viajero (€)</c:v>
                </c:pt>
              </c:strCache>
            </c:strRef>
          </c:cat>
          <c:val>
            <c:numRef>
              <c:f>'G25'!$C$19</c:f>
              <c:numCache>
                <c:formatCode>General</c:formatCode>
                <c:ptCount val="1"/>
                <c:pt idx="0">
                  <c:v>247.7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D-402C-9B80-B66B0A16A837}"/>
            </c:ext>
          </c:extLst>
        </c:ser>
        <c:ser>
          <c:idx val="1"/>
          <c:order val="1"/>
          <c:tx>
            <c:strRef>
              <c:f>'G25'!$B$20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'G25'!$C$18</c:f>
              <c:strCache>
                <c:ptCount val="1"/>
                <c:pt idx="0">
                  <c:v>Batez besteko gastua pertsonako (€) / Gasto medio por viajero (€)</c:v>
                </c:pt>
              </c:strCache>
            </c:strRef>
          </c:cat>
          <c:val>
            <c:numRef>
              <c:f>'G25'!$C$20</c:f>
              <c:numCache>
                <c:formatCode>General</c:formatCode>
                <c:ptCount val="1"/>
                <c:pt idx="0">
                  <c:v>185.2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D-402C-9B80-B66B0A16A8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0"/>
        <c:axId val="379044824"/>
        <c:axId val="379346744"/>
      </c:barChart>
      <c:catAx>
        <c:axId val="37904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346744"/>
        <c:crosses val="autoZero"/>
        <c:auto val="1"/>
        <c:lblAlgn val="ctr"/>
        <c:lblOffset val="100"/>
        <c:noMultiLvlLbl val="0"/>
      </c:catAx>
      <c:valAx>
        <c:axId val="3793467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48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6.2076069780089914E-2"/>
          <c:y val="4.7315147952691336E-3"/>
          <c:w val="0.85837680734882371"/>
          <c:h val="0.154230587870527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7342519685039374"/>
          <c:w val="0.90574104670201638"/>
          <c:h val="0.45470027140542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'G25'!$I$19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E5-4E9C-9F43-F1E3C16CBA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7E5-4E9C-9F43-F1E3C16CBAB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'G25'!$J$18</c:f>
              <c:strCache>
                <c:ptCount val="1"/>
                <c:pt idx="0">
                  <c:v>Batez besteko gastua eguneko (€) / Gasto medio por día (€)</c:v>
                </c:pt>
              </c:strCache>
            </c:strRef>
          </c:cat>
          <c:val>
            <c:numRef>
              <c:f>'G25'!$J$19</c:f>
              <c:numCache>
                <c:formatCode>General</c:formatCode>
                <c:ptCount val="1"/>
                <c:pt idx="0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E5-4E9C-9F43-F1E3C16CBAB4}"/>
            </c:ext>
          </c:extLst>
        </c:ser>
        <c:ser>
          <c:idx val="1"/>
          <c:order val="1"/>
          <c:tx>
            <c:strRef>
              <c:f>'G25'!$I$20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'G25'!$J$18</c:f>
              <c:strCache>
                <c:ptCount val="1"/>
                <c:pt idx="0">
                  <c:v>Batez besteko gastua eguneko (€) / Gasto medio por día (€)</c:v>
                </c:pt>
              </c:strCache>
            </c:strRef>
          </c:cat>
          <c:val>
            <c:numRef>
              <c:f>'G25'!$J$20</c:f>
              <c:numCache>
                <c:formatCode>General</c:formatCode>
                <c:ptCount val="1"/>
                <c:pt idx="0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E5-4E9C-9F43-F1E3C16C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9347528"/>
        <c:axId val="379347920"/>
      </c:barChart>
      <c:catAx>
        <c:axId val="3793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347920"/>
        <c:crosses val="autoZero"/>
        <c:auto val="1"/>
        <c:lblAlgn val="ctr"/>
        <c:lblOffset val="100"/>
        <c:noMultiLvlLbl val="0"/>
      </c:catAx>
      <c:valAx>
        <c:axId val="37934792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347528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5.4766544105622955E-2"/>
          <c:y val="2.9684029880880276E-2"/>
          <c:w val="0.87600818514706935"/>
          <c:h val="0.1635258243765986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55044723028042"/>
          <c:y val="6.2751641246355544E-2"/>
          <c:w val="0.46767045065868823"/>
          <c:h val="0.64407762946508262"/>
        </c:manualLayout>
      </c:layout>
      <c:pieChart>
        <c:varyColors val="1"/>
        <c:ser>
          <c:idx val="3"/>
          <c:order val="0"/>
          <c:spPr>
            <a:solidFill>
              <a:srgbClr val="67594F"/>
            </a:solidFill>
            <a:ln w="12699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1-4DA6-4212-80F1-64528D8B5794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3-4DA6-4212-80F1-64528D8B5794}"/>
              </c:ext>
            </c:extLst>
          </c:dPt>
          <c:dPt>
            <c:idx val="2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5-4DA6-4212-80F1-64528D8B5794}"/>
              </c:ext>
            </c:extLst>
          </c:dPt>
          <c:dPt>
            <c:idx val="3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7-4DA6-4212-80F1-64528D8B57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4DA6-4212-80F1-64528D8B5794}"/>
              </c:ext>
            </c:extLst>
          </c:dPt>
          <c:dPt>
            <c:idx val="5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A-4DA6-4212-80F1-64528D8B5794}"/>
              </c:ext>
            </c:extLst>
          </c:dPt>
          <c:dPt>
            <c:idx val="6"/>
            <c:bubble3D val="0"/>
            <c:spPr>
              <a:solidFill>
                <a:srgbClr val="67594F"/>
              </a:solidFill>
              <a:ln w="12699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DA6-4212-80F1-64528D8B5794}"/>
              </c:ext>
            </c:extLst>
          </c:dPt>
          <c:dPt>
            <c:idx val="7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E-4DA6-4212-80F1-64528D8B5794}"/>
              </c:ext>
            </c:extLst>
          </c:dPt>
          <c:dPt>
            <c:idx val="8"/>
            <c:bubble3D val="0"/>
            <c:spPr>
              <a:solidFill>
                <a:srgbClr val="67594F"/>
              </a:solidFill>
              <a:ln w="12699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DA6-4212-80F1-64528D8B5794}"/>
              </c:ext>
            </c:extLst>
          </c:dPt>
          <c:dPt>
            <c:idx val="9"/>
            <c:bubble3D val="0"/>
            <c:spPr>
              <a:solidFill>
                <a:srgbClr val="67594F"/>
              </a:solidFill>
              <a:ln w="12699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DA6-4212-80F1-64528D8B5794}"/>
              </c:ext>
            </c:extLst>
          </c:dPt>
          <c:dPt>
            <c:idx val="10"/>
            <c:bubble3D val="0"/>
            <c:spPr>
              <a:solidFill>
                <a:srgbClr val="67594F"/>
              </a:solidFill>
              <a:ln w="12699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DA6-4212-80F1-64528D8B5794}"/>
              </c:ext>
            </c:extLst>
          </c:dPt>
          <c:dLbls>
            <c:dLbl>
              <c:idx val="0"/>
              <c:layout>
                <c:manualLayout>
                  <c:x val="-3.7293973666285792E-2"/>
                  <c:y val="-3.4769350956995071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Estatuaren barneko turismoa / Turismo intraestatal
90,1%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6-4212-80F1-64528D8B5794}"/>
                </c:ext>
              </c:extLst>
            </c:dLbl>
            <c:dLbl>
              <c:idx val="1"/>
              <c:layout>
                <c:manualLayout>
                  <c:x val="5.8408483273472395E-2"/>
                  <c:y val="4.6221015901475732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Atzerrirako turismoa / Destino al extranjero
9,9%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6-4212-80F1-64528D8B57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'G3'!$B$17:$C$17</c:f>
              <c:strCache>
                <c:ptCount val="2"/>
                <c:pt idx="0">
                  <c:v>Estatuaren barneko turismoa/Turismo interno</c:v>
                </c:pt>
                <c:pt idx="1">
                  <c:v>Kanporako turismoa / Destino al extranjero</c:v>
                </c:pt>
              </c:strCache>
            </c:strRef>
          </c:cat>
          <c:val>
            <c:numRef>
              <c:f>'G3'!$B$18:$C$18</c:f>
              <c:numCache>
                <c:formatCode>General</c:formatCode>
                <c:ptCount val="2"/>
                <c:pt idx="0">
                  <c:v>90.1</c:v>
                </c:pt>
                <c:pt idx="1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DA6-4212-80F1-64528D8B579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39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55044723028042"/>
          <c:y val="6.2751641246355544E-2"/>
          <c:w val="0.46767045065868823"/>
          <c:h val="0.64407762946508262"/>
        </c:manualLayout>
      </c:layout>
      <c:pieChart>
        <c:varyColors val="1"/>
        <c:ser>
          <c:idx val="3"/>
          <c:order val="0"/>
          <c:spPr>
            <a:solidFill>
              <a:srgbClr val="67594F"/>
            </a:solidFill>
            <a:ln w="12699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1-8341-46EE-B4D3-E17EEA8288EA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3-8341-46EE-B4D3-E17EEA8288EA}"/>
              </c:ext>
            </c:extLst>
          </c:dPt>
          <c:dPt>
            <c:idx val="2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5-8341-46EE-B4D3-E17EEA8288EA}"/>
              </c:ext>
            </c:extLst>
          </c:dPt>
          <c:dPt>
            <c:idx val="3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7-8341-46EE-B4D3-E17EEA8288E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8341-46EE-B4D3-E17EEA8288EA}"/>
              </c:ext>
            </c:extLst>
          </c:dPt>
          <c:dPt>
            <c:idx val="5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A-8341-46EE-B4D3-E17EEA8288EA}"/>
              </c:ext>
            </c:extLst>
          </c:dPt>
          <c:dPt>
            <c:idx val="6"/>
            <c:bubble3D val="0"/>
            <c:spPr>
              <a:solidFill>
                <a:srgbClr val="67594F"/>
              </a:solidFill>
              <a:ln w="12699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341-46EE-B4D3-E17EEA8288EA}"/>
              </c:ext>
            </c:extLst>
          </c:dPt>
          <c:dPt>
            <c:idx val="7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E-8341-46EE-B4D3-E17EEA8288EA}"/>
              </c:ext>
            </c:extLst>
          </c:dPt>
          <c:dPt>
            <c:idx val="8"/>
            <c:bubble3D val="0"/>
            <c:spPr>
              <a:solidFill>
                <a:srgbClr val="67594F"/>
              </a:solidFill>
              <a:ln w="12699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341-46EE-B4D3-E17EEA8288EA}"/>
              </c:ext>
            </c:extLst>
          </c:dPt>
          <c:dPt>
            <c:idx val="9"/>
            <c:bubble3D val="0"/>
            <c:spPr>
              <a:solidFill>
                <a:srgbClr val="67594F"/>
              </a:solidFill>
              <a:ln w="12699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341-46EE-B4D3-E17EEA8288EA}"/>
              </c:ext>
            </c:extLst>
          </c:dPt>
          <c:dPt>
            <c:idx val="10"/>
            <c:bubble3D val="0"/>
            <c:spPr>
              <a:solidFill>
                <a:srgbClr val="67594F"/>
              </a:solidFill>
              <a:ln w="12699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341-46EE-B4D3-E17EEA8288EA}"/>
              </c:ext>
            </c:extLst>
          </c:dPt>
          <c:dLbls>
            <c:dLbl>
              <c:idx val="0"/>
              <c:layout>
                <c:manualLayout>
                  <c:x val="-6.5119124445348078E-2"/>
                  <c:y val="-5.4146138628832073E-2"/>
                </c:manualLayout>
              </c:layout>
              <c:tx>
                <c:rich>
                  <a:bodyPr/>
                  <a:lstStyle/>
                  <a:p>
                    <a:r>
                      <a:rPr lang="en-US" sz="700" b="0" i="0" u="none" strike="noStrike" baseline="0">
                        <a:effectLst/>
                      </a:rPr>
                      <a:t>Estatuaren barneko turismoa / Turismo interno</a:t>
                    </a:r>
                    <a:r>
                      <a:rPr lang="en-US" sz="700"/>
                      <a:t>
91,3%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1-46EE-B4D3-E17EEA8288EA}"/>
                </c:ext>
              </c:extLst>
            </c:dLbl>
            <c:dLbl>
              <c:idx val="1"/>
              <c:layout>
                <c:manualLayout>
                  <c:x val="7.6753678750227067E-2"/>
                  <c:y val="-7.379698348096720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Atzerrirako turismoa / Destino al extranjero
8,7%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1-46EE-B4D3-E17EEA8288E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'G3'!$B$33:$C$33</c:f>
              <c:strCache>
                <c:ptCount val="2"/>
                <c:pt idx="0">
                  <c:v>Barruko turismoa/Turismo interno</c:v>
                </c:pt>
                <c:pt idx="1">
                  <c:v>Kanporako turismoa / Destino al extranjero</c:v>
                </c:pt>
              </c:strCache>
            </c:strRef>
          </c:cat>
          <c:val>
            <c:numRef>
              <c:f>'G3'!$B$34:$C$34</c:f>
              <c:numCache>
                <c:formatCode>General</c:formatCode>
                <c:ptCount val="2"/>
                <c:pt idx="0">
                  <c:v>91.3</c:v>
                </c:pt>
                <c:pt idx="1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341-46EE-B4D3-E17EEA8288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39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84447377698343"/>
          <c:y val="9.3882522411660604E-2"/>
          <c:w val="0.63644118100397795"/>
          <c:h val="0.78872085365061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'G4 '!$B$20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8-434A-8257-1CA0D1FC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 '!$C$19:$F$19</c:f>
              <c:strCache>
                <c:ptCount val="4"/>
                <c:pt idx="0">
                  <c:v>15 egun baino gehiago/ Más de 15 días</c:v>
                </c:pt>
                <c:pt idx="1">
                  <c:v>8-15 egunen bitartean /  8 a 15 días</c:v>
                </c:pt>
                <c:pt idx="2">
                  <c:v>4-7 egunen bitartean / 4 a 7 días</c:v>
                </c:pt>
                <c:pt idx="3">
                  <c:v>1-3 egunen bitartean / 1 a 3 días</c:v>
                </c:pt>
              </c:strCache>
            </c:strRef>
          </c:cat>
          <c:val>
            <c:numRef>
              <c:f>'G4 '!$C$20:$F$20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7.6</c:v>
                </c:pt>
                <c:pt idx="2">
                  <c:v>19.399999999999999</c:v>
                </c:pt>
                <c:pt idx="3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8-434A-8257-1CA0D1FC37E1}"/>
            </c:ext>
          </c:extLst>
        </c:ser>
        <c:ser>
          <c:idx val="1"/>
          <c:order val="1"/>
          <c:tx>
            <c:strRef>
              <c:f>'G4 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8-434A-8257-1CA0D1FC37E1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28-434A-8257-1CA0D1FC37E1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28-434A-8257-1CA0D1FC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 '!$C$19:$F$19</c:f>
              <c:strCache>
                <c:ptCount val="4"/>
                <c:pt idx="0">
                  <c:v>15 egun baino gehiago/ Más de 15 días</c:v>
                </c:pt>
                <c:pt idx="1">
                  <c:v>8-15 egunen bitartean /  8 a 15 días</c:v>
                </c:pt>
                <c:pt idx="2">
                  <c:v>4-7 egunen bitartean / 4 a 7 días</c:v>
                </c:pt>
                <c:pt idx="3">
                  <c:v>1-3 egunen bitartean / 1 a 3 días</c:v>
                </c:pt>
              </c:strCache>
            </c:strRef>
          </c:cat>
          <c:val>
            <c:numRef>
              <c:f>'G4 '!$C$21:$F$21</c:f>
              <c:numCache>
                <c:formatCode>General</c:formatCode>
                <c:ptCount val="4"/>
                <c:pt idx="0">
                  <c:v>6</c:v>
                </c:pt>
                <c:pt idx="1">
                  <c:v>10.3</c:v>
                </c:pt>
                <c:pt idx="2">
                  <c:v>20.3</c:v>
                </c:pt>
                <c:pt idx="3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28-434A-8257-1CA0D1FC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67000"/>
        <c:axId val="228567392"/>
      </c:barChart>
      <c:catAx>
        <c:axId val="228567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228567392"/>
        <c:crosses val="autoZero"/>
        <c:auto val="1"/>
        <c:lblAlgn val="ctr"/>
        <c:lblOffset val="100"/>
        <c:noMultiLvlLbl val="0"/>
      </c:catAx>
      <c:valAx>
        <c:axId val="2285673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700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43411914982930339"/>
          <c:y val="1.9346932126628274E-3"/>
          <c:w val="0.28641305862772909"/>
          <c:h val="8.511068692602903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2639337104963472"/>
          <c:w val="0.54879856490241918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'G5 '!$B$17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2-42A0-B268-8E662760CC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'G5 '!$C$16:$F$16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Familia/lagunak bisitatzea / Visita familia/amistades</c:v>
                </c:pt>
                <c:pt idx="3">
                  <c:v>Aisialdia/oporrak / Ocio/vacaciones</c:v>
                </c:pt>
              </c:strCache>
            </c:strRef>
          </c:cat>
          <c:val>
            <c:numRef>
              <c:f>'G5 '!$C$17:$F$17</c:f>
              <c:numCache>
                <c:formatCode>General</c:formatCode>
                <c:ptCount val="4"/>
                <c:pt idx="0">
                  <c:v>5.4</c:v>
                </c:pt>
                <c:pt idx="1">
                  <c:v>8.5</c:v>
                </c:pt>
                <c:pt idx="2">
                  <c:v>39.799999999999997</c:v>
                </c:pt>
                <c:pt idx="3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2-42A0-B268-8E662760CC28}"/>
            </c:ext>
          </c:extLst>
        </c:ser>
        <c:ser>
          <c:idx val="1"/>
          <c:order val="1"/>
          <c:tx>
            <c:strRef>
              <c:f>'G5 '!$B$18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2-42A0-B268-8E662760CC28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2-42A0-B268-8E662760CC28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2-42A0-B268-8E662760CC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'G5 '!$C$16:$F$16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Familia/lagunak bisitatzea / Visita familia/amistades</c:v>
                </c:pt>
                <c:pt idx="3">
                  <c:v>Aisialdia/oporrak / Ocio/vacaciones</c:v>
                </c:pt>
              </c:strCache>
            </c:strRef>
          </c:cat>
          <c:val>
            <c:numRef>
              <c:f>'G5 '!$C$18:$F$18</c:f>
              <c:numCache>
                <c:formatCode>General</c:formatCode>
                <c:ptCount val="4"/>
                <c:pt idx="0">
                  <c:v>3.4</c:v>
                </c:pt>
                <c:pt idx="1">
                  <c:v>5.4</c:v>
                </c:pt>
                <c:pt idx="2">
                  <c:v>34.4</c:v>
                </c:pt>
                <c:pt idx="3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32-42A0-B268-8E662760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8568176"/>
        <c:axId val="372906904"/>
      </c:barChart>
      <c:catAx>
        <c:axId val="22856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6904"/>
        <c:crosses val="autoZero"/>
        <c:auto val="1"/>
        <c:lblAlgn val="ctr"/>
        <c:lblOffset val="100"/>
        <c:noMultiLvlLbl val="0"/>
      </c:catAx>
      <c:valAx>
        <c:axId val="37290690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817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43411914982930339"/>
          <c:y val="1.9346932126628274E-3"/>
          <c:w val="0.34472104482139487"/>
          <c:h val="0.132772198495932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7318466040675398"/>
          <c:w val="0.56545278704379109"/>
          <c:h val="0.723262410525034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'G6'!$C$36</c:f>
              <c:strCache>
                <c:ptCount val="1"/>
                <c:pt idx="0">
                  <c:v>Aisialdia/Oporrak / Ocio/vacaciones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8-43B1-B556-268DD139B4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'G6'!$C$37:$C$46</c:f>
              <c:numCache>
                <c:formatCode>General</c:formatCode>
                <c:ptCount val="10"/>
                <c:pt idx="0">
                  <c:v>87.4</c:v>
                </c:pt>
                <c:pt idx="1">
                  <c:v>57</c:v>
                </c:pt>
                <c:pt idx="2">
                  <c:v>78.5</c:v>
                </c:pt>
                <c:pt idx="3">
                  <c:v>58.2</c:v>
                </c:pt>
                <c:pt idx="4">
                  <c:v>72.5</c:v>
                </c:pt>
                <c:pt idx="5">
                  <c:v>42.3</c:v>
                </c:pt>
                <c:pt idx="6">
                  <c:v>56.4</c:v>
                </c:pt>
                <c:pt idx="7">
                  <c:v>27.1</c:v>
                </c:pt>
                <c:pt idx="8">
                  <c:v>35.5</c:v>
                </c:pt>
                <c:pt idx="9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8-43B1-B556-268DD139B42E}"/>
            </c:ext>
          </c:extLst>
        </c:ser>
        <c:ser>
          <c:idx val="1"/>
          <c:order val="1"/>
          <c:tx>
            <c:strRef>
              <c:f>'G6'!$D$36</c:f>
              <c:strCache>
                <c:ptCount val="1"/>
                <c:pt idx="0">
                  <c:v>Fam.lagunak bisitatzea / Visita familiares-amistades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8-43B1-B556-268DD139B42E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8-43B1-B556-268DD139B42E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58-43B1-B556-268DD139B4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'G6'!$D$37:$D$46</c:f>
              <c:numCache>
                <c:formatCode>General</c:formatCode>
                <c:ptCount val="10"/>
                <c:pt idx="1">
                  <c:v>26.1</c:v>
                </c:pt>
                <c:pt idx="2">
                  <c:v>18</c:v>
                </c:pt>
                <c:pt idx="3">
                  <c:v>13.6</c:v>
                </c:pt>
                <c:pt idx="5">
                  <c:v>47.6</c:v>
                </c:pt>
                <c:pt idx="6">
                  <c:v>32.1</c:v>
                </c:pt>
                <c:pt idx="7">
                  <c:v>26.9</c:v>
                </c:pt>
                <c:pt idx="8">
                  <c:v>47.3</c:v>
                </c:pt>
                <c:pt idx="9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58-43B1-B556-268DD139B42E}"/>
            </c:ext>
          </c:extLst>
        </c:ser>
        <c:ser>
          <c:idx val="2"/>
          <c:order val="2"/>
          <c:tx>
            <c:strRef>
              <c:f>'G6'!$E$36</c:f>
              <c:strCache>
                <c:ptCount val="1"/>
                <c:pt idx="0">
                  <c:v>Lana, negozioak / Trabajo, negocios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'G6'!$E$37:$E$46</c:f>
              <c:numCache>
                <c:formatCode>General</c:formatCode>
                <c:ptCount val="10"/>
                <c:pt idx="3">
                  <c:v>24.3</c:v>
                </c:pt>
                <c:pt idx="7">
                  <c:v>36.1</c:v>
                </c:pt>
                <c:pt idx="8">
                  <c:v>6.4</c:v>
                </c:pt>
                <c:pt idx="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58-43B1-B556-268DD139B42E}"/>
            </c:ext>
          </c:extLst>
        </c:ser>
        <c:ser>
          <c:idx val="3"/>
          <c:order val="3"/>
          <c:tx>
            <c:strRef>
              <c:f>'G6'!$F$36</c:f>
              <c:strCache>
                <c:ptCount val="1"/>
                <c:pt idx="0">
                  <c:v>Bestelakoak (ikaskuntza, osasuna) / Otros (formación, salud)</c:v>
                </c:pt>
              </c:strCache>
            </c:strRef>
          </c:tx>
          <c:spPr>
            <a:solidFill>
              <a:srgbClr val="969696"/>
            </a:solidFill>
          </c:spPr>
          <c:invertIfNegative val="0"/>
          <c:dLbls>
            <c:dLbl>
              <c:idx val="10"/>
              <c:layout>
                <c:manualLayout>
                  <c:x val="1.04088975584168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58-43B1-B556-268DD139B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'G6'!$F$37:$F$46</c:f>
              <c:numCache>
                <c:formatCode>General</c:formatCode>
                <c:ptCount val="10"/>
                <c:pt idx="5">
                  <c:v>5.6</c:v>
                </c:pt>
                <c:pt idx="9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58-43B1-B556-268DD139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228566216"/>
        <c:axId val="372907688"/>
      </c:barChart>
      <c:catAx>
        <c:axId val="228566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>
                    <a:solidFill>
                      <a:sysClr val="windowText" lastClr="000000"/>
                    </a:solidFill>
                  </a:rPr>
                  <a:t>Helmugako Autonomia Erkidegoak / CC.AA. de destino </a:t>
                </a:r>
                <a:r>
                  <a:rPr lang="es-ES_tradnl" b="0"/>
                  <a:t>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7688"/>
        <c:crosses val="autoZero"/>
        <c:auto val="1"/>
        <c:lblAlgn val="ctr"/>
        <c:lblOffset val="100"/>
        <c:noMultiLvlLbl val="0"/>
      </c:catAx>
      <c:valAx>
        <c:axId val="372907688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621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3.8060421018801173E-2"/>
          <c:y val="1.6083690758167426E-2"/>
          <c:w val="0.96007323064208816"/>
          <c:h val="0.133980977148498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7318466040675398"/>
          <c:w val="0.56545278704379109"/>
          <c:h val="0.723262410525034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'G6'!$H$36</c:f>
              <c:strCache>
                <c:ptCount val="1"/>
                <c:pt idx="0">
                  <c:v>Fam.lagunak bisitatzea / Visita familiares-amistades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1-497D-9CAE-30A5E6F443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'G6'!$H$37:$H$46</c:f>
              <c:numCache>
                <c:formatCode>General</c:formatCode>
                <c:ptCount val="10"/>
                <c:pt idx="0">
                  <c:v>84.2</c:v>
                </c:pt>
                <c:pt idx="1">
                  <c:v>59.7</c:v>
                </c:pt>
                <c:pt idx="2">
                  <c:v>70.5</c:v>
                </c:pt>
                <c:pt idx="3">
                  <c:v>76.2</c:v>
                </c:pt>
                <c:pt idx="4">
                  <c:v>72</c:v>
                </c:pt>
                <c:pt idx="5">
                  <c:v>51.7</c:v>
                </c:pt>
                <c:pt idx="6">
                  <c:v>63</c:v>
                </c:pt>
                <c:pt idx="7">
                  <c:v>35.5</c:v>
                </c:pt>
                <c:pt idx="8">
                  <c:v>34.5</c:v>
                </c:pt>
                <c:pt idx="9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1-497D-9CAE-30A5E6F443EA}"/>
            </c:ext>
          </c:extLst>
        </c:ser>
        <c:ser>
          <c:idx val="1"/>
          <c:order val="1"/>
          <c:tx>
            <c:strRef>
              <c:f>'G6'!$I$36</c:f>
              <c:strCache>
                <c:ptCount val="1"/>
                <c:pt idx="0">
                  <c:v>Lana, negozioak / Trabajo, negocios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1-497D-9CAE-30A5E6F443EA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1-497D-9CAE-30A5E6F443EA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1-497D-9CAE-30A5E6F443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'G6'!$I$37:$I$46</c:f>
              <c:numCache>
                <c:formatCode>General</c:formatCode>
                <c:ptCount val="10"/>
                <c:pt idx="1">
                  <c:v>33.700000000000003</c:v>
                </c:pt>
                <c:pt idx="2">
                  <c:v>23.7</c:v>
                </c:pt>
                <c:pt idx="3">
                  <c:v>13.1</c:v>
                </c:pt>
                <c:pt idx="5">
                  <c:v>45.3</c:v>
                </c:pt>
                <c:pt idx="6">
                  <c:v>30.3</c:v>
                </c:pt>
                <c:pt idx="7">
                  <c:v>33.200000000000003</c:v>
                </c:pt>
                <c:pt idx="8">
                  <c:v>55.5</c:v>
                </c:pt>
                <c:pt idx="9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11-497D-9CAE-30A5E6F443EA}"/>
            </c:ext>
          </c:extLst>
        </c:ser>
        <c:ser>
          <c:idx val="2"/>
          <c:order val="2"/>
          <c:tx>
            <c:strRef>
              <c:f>'G6'!$J$36</c:f>
              <c:strCache>
                <c:ptCount val="1"/>
                <c:pt idx="0">
                  <c:v>Bestelakoak (ikaskuntza, osasuna) / Otros (formación, salud)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'G6'!$J$37:$J$46</c:f>
              <c:numCache>
                <c:formatCode>General</c:formatCode>
                <c:ptCount val="10"/>
                <c:pt idx="3">
                  <c:v>25.5</c:v>
                </c:pt>
                <c:pt idx="7">
                  <c:v>25.5</c:v>
                </c:pt>
                <c:pt idx="9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1-497D-9CAE-30A5E6F443EA}"/>
            </c:ext>
          </c:extLst>
        </c:ser>
        <c:ser>
          <c:idx val="3"/>
          <c:order val="3"/>
          <c:tx>
            <c:strRef>
              <c:f>'G6'!$K$36</c:f>
              <c:strCache>
                <c:ptCount val="1"/>
              </c:strCache>
            </c:strRef>
          </c:tx>
          <c:spPr>
            <a:solidFill>
              <a:srgbClr val="969696"/>
            </a:solidFill>
          </c:spPr>
          <c:invertIfNegative val="0"/>
          <c:dLbls>
            <c:dLbl>
              <c:idx val="10"/>
              <c:layout>
                <c:manualLayout>
                  <c:x val="1.04088975584168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11-497D-9CAE-30A5E6F44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'G6'!$K$37:$K$46</c:f>
              <c:numCache>
                <c:formatCode>General</c:formatCode>
                <c:ptCount val="10"/>
                <c:pt idx="8">
                  <c:v>8.1</c:v>
                </c:pt>
                <c:pt idx="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11-497D-9CAE-30A5E6F4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2908472"/>
        <c:axId val="372908864"/>
      </c:barChart>
      <c:catAx>
        <c:axId val="372908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>
                    <a:solidFill>
                      <a:sysClr val="windowText" lastClr="000000"/>
                    </a:solidFill>
                  </a:rPr>
                  <a:t>Helmugako Autonomia Erkidegoak / CC.AA. de destino </a:t>
                </a:r>
                <a:r>
                  <a:rPr lang="es-ES_tradnl" b="0"/>
                  <a:t>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8864"/>
        <c:crosses val="autoZero"/>
        <c:auto val="1"/>
        <c:lblAlgn val="ctr"/>
        <c:lblOffset val="100"/>
        <c:noMultiLvlLbl val="0"/>
      </c:catAx>
      <c:valAx>
        <c:axId val="37290886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908472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3.8060421018801173E-2"/>
          <c:y val="1.6083690758167426E-2"/>
          <c:w val="0.96007323064208816"/>
          <c:h val="0.133980977148498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128.gif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04.emf"/><Relationship Id="rId117" Type="http://schemas.openxmlformats.org/officeDocument/2006/relationships/image" Target="../media/image11.emf"/><Relationship Id="rId21" Type="http://schemas.openxmlformats.org/officeDocument/2006/relationships/image" Target="../media/image108.emf"/><Relationship Id="rId42" Type="http://schemas.openxmlformats.org/officeDocument/2006/relationships/image" Target="../media/image88.emf"/><Relationship Id="rId47" Type="http://schemas.openxmlformats.org/officeDocument/2006/relationships/image" Target="../media/image83.emf"/><Relationship Id="rId63" Type="http://schemas.openxmlformats.org/officeDocument/2006/relationships/image" Target="../media/image67.emf"/><Relationship Id="rId68" Type="http://schemas.openxmlformats.org/officeDocument/2006/relationships/image" Target="../media/image62.emf"/><Relationship Id="rId84" Type="http://schemas.openxmlformats.org/officeDocument/2006/relationships/image" Target="../media/image46.emf"/><Relationship Id="rId89" Type="http://schemas.openxmlformats.org/officeDocument/2006/relationships/image" Target="../media/image40.emf"/><Relationship Id="rId112" Type="http://schemas.openxmlformats.org/officeDocument/2006/relationships/image" Target="../media/image16.emf"/><Relationship Id="rId16" Type="http://schemas.openxmlformats.org/officeDocument/2006/relationships/image" Target="../media/image113.emf"/><Relationship Id="rId107" Type="http://schemas.openxmlformats.org/officeDocument/2006/relationships/image" Target="../media/image22.emf"/><Relationship Id="rId11" Type="http://schemas.openxmlformats.org/officeDocument/2006/relationships/image" Target="../media/image117.emf"/><Relationship Id="rId32" Type="http://schemas.openxmlformats.org/officeDocument/2006/relationships/image" Target="../media/image98.emf"/><Relationship Id="rId37" Type="http://schemas.openxmlformats.org/officeDocument/2006/relationships/image" Target="../media/image93.emf"/><Relationship Id="rId53" Type="http://schemas.openxmlformats.org/officeDocument/2006/relationships/image" Target="../media/image77.emf"/><Relationship Id="rId58" Type="http://schemas.openxmlformats.org/officeDocument/2006/relationships/image" Target="../media/image72.emf"/><Relationship Id="rId74" Type="http://schemas.openxmlformats.org/officeDocument/2006/relationships/image" Target="../media/image56.emf"/><Relationship Id="rId79" Type="http://schemas.openxmlformats.org/officeDocument/2006/relationships/image" Target="../media/image51.emf"/><Relationship Id="rId102" Type="http://schemas.openxmlformats.org/officeDocument/2006/relationships/image" Target="../media/image27.emf"/><Relationship Id="rId5" Type="http://schemas.openxmlformats.org/officeDocument/2006/relationships/image" Target="../media/image123.emf"/><Relationship Id="rId61" Type="http://schemas.openxmlformats.org/officeDocument/2006/relationships/image" Target="../media/image69.emf"/><Relationship Id="rId82" Type="http://schemas.openxmlformats.org/officeDocument/2006/relationships/image" Target="../media/image48.emf"/><Relationship Id="rId90" Type="http://schemas.openxmlformats.org/officeDocument/2006/relationships/image" Target="../media/image39.emf"/><Relationship Id="rId95" Type="http://schemas.openxmlformats.org/officeDocument/2006/relationships/image" Target="../media/image34.emf"/><Relationship Id="rId19" Type="http://schemas.openxmlformats.org/officeDocument/2006/relationships/image" Target="../media/image110.emf"/><Relationship Id="rId14" Type="http://schemas.openxmlformats.org/officeDocument/2006/relationships/image" Target="../media/image42.emf"/><Relationship Id="rId22" Type="http://schemas.openxmlformats.org/officeDocument/2006/relationships/image" Target="../media/image21.emf"/><Relationship Id="rId27" Type="http://schemas.openxmlformats.org/officeDocument/2006/relationships/image" Target="../media/image103.emf"/><Relationship Id="rId30" Type="http://schemas.openxmlformats.org/officeDocument/2006/relationships/image" Target="../media/image100.emf"/><Relationship Id="rId35" Type="http://schemas.openxmlformats.org/officeDocument/2006/relationships/image" Target="../media/image95.emf"/><Relationship Id="rId43" Type="http://schemas.openxmlformats.org/officeDocument/2006/relationships/image" Target="../media/image87.emf"/><Relationship Id="rId48" Type="http://schemas.openxmlformats.org/officeDocument/2006/relationships/image" Target="../media/image82.emf"/><Relationship Id="rId56" Type="http://schemas.openxmlformats.org/officeDocument/2006/relationships/image" Target="../media/image74.emf"/><Relationship Id="rId64" Type="http://schemas.openxmlformats.org/officeDocument/2006/relationships/image" Target="../media/image66.emf"/><Relationship Id="rId69" Type="http://schemas.openxmlformats.org/officeDocument/2006/relationships/image" Target="../media/image61.emf"/><Relationship Id="rId77" Type="http://schemas.openxmlformats.org/officeDocument/2006/relationships/image" Target="../media/image53.emf"/><Relationship Id="rId100" Type="http://schemas.openxmlformats.org/officeDocument/2006/relationships/image" Target="../media/image29.emf"/><Relationship Id="rId105" Type="http://schemas.openxmlformats.org/officeDocument/2006/relationships/image" Target="../media/image24.emf"/><Relationship Id="rId113" Type="http://schemas.openxmlformats.org/officeDocument/2006/relationships/image" Target="../media/image15.emf"/><Relationship Id="rId118" Type="http://schemas.openxmlformats.org/officeDocument/2006/relationships/image" Target="../media/image10.emf"/><Relationship Id="rId8" Type="http://schemas.openxmlformats.org/officeDocument/2006/relationships/image" Target="../media/image120.emf"/><Relationship Id="rId51" Type="http://schemas.openxmlformats.org/officeDocument/2006/relationships/image" Target="../media/image79.emf"/><Relationship Id="rId72" Type="http://schemas.openxmlformats.org/officeDocument/2006/relationships/image" Target="../media/image58.emf"/><Relationship Id="rId80" Type="http://schemas.openxmlformats.org/officeDocument/2006/relationships/image" Target="../media/image50.emf"/><Relationship Id="rId85" Type="http://schemas.openxmlformats.org/officeDocument/2006/relationships/image" Target="../media/image45.emf"/><Relationship Id="rId93" Type="http://schemas.openxmlformats.org/officeDocument/2006/relationships/image" Target="../media/image36.emf"/><Relationship Id="rId98" Type="http://schemas.openxmlformats.org/officeDocument/2006/relationships/image" Target="../media/image31.emf"/><Relationship Id="rId121" Type="http://schemas.openxmlformats.org/officeDocument/2006/relationships/image" Target="../media/image7.emf"/><Relationship Id="rId3" Type="http://schemas.openxmlformats.org/officeDocument/2006/relationships/image" Target="../media/image125.emf"/><Relationship Id="rId12" Type="http://schemas.openxmlformats.org/officeDocument/2006/relationships/image" Target="../media/image116.emf"/><Relationship Id="rId17" Type="http://schemas.openxmlformats.org/officeDocument/2006/relationships/image" Target="../media/image112.emf"/><Relationship Id="rId25" Type="http://schemas.openxmlformats.org/officeDocument/2006/relationships/image" Target="../media/image105.emf"/><Relationship Id="rId33" Type="http://schemas.openxmlformats.org/officeDocument/2006/relationships/image" Target="../media/image97.emf"/><Relationship Id="rId38" Type="http://schemas.openxmlformats.org/officeDocument/2006/relationships/image" Target="../media/image92.emf"/><Relationship Id="rId46" Type="http://schemas.openxmlformats.org/officeDocument/2006/relationships/image" Target="../media/image84.emf"/><Relationship Id="rId59" Type="http://schemas.openxmlformats.org/officeDocument/2006/relationships/image" Target="../media/image71.emf"/><Relationship Id="rId67" Type="http://schemas.openxmlformats.org/officeDocument/2006/relationships/image" Target="../media/image63.emf"/><Relationship Id="rId103" Type="http://schemas.openxmlformats.org/officeDocument/2006/relationships/image" Target="../media/image26.emf"/><Relationship Id="rId108" Type="http://schemas.openxmlformats.org/officeDocument/2006/relationships/image" Target="../media/image20.emf"/><Relationship Id="rId116" Type="http://schemas.openxmlformats.org/officeDocument/2006/relationships/image" Target="../media/image12.emf"/><Relationship Id="rId20" Type="http://schemas.openxmlformats.org/officeDocument/2006/relationships/image" Target="../media/image109.emf"/><Relationship Id="rId41" Type="http://schemas.openxmlformats.org/officeDocument/2006/relationships/image" Target="../media/image89.emf"/><Relationship Id="rId54" Type="http://schemas.openxmlformats.org/officeDocument/2006/relationships/image" Target="../media/image76.emf"/><Relationship Id="rId62" Type="http://schemas.openxmlformats.org/officeDocument/2006/relationships/image" Target="../media/image68.emf"/><Relationship Id="rId70" Type="http://schemas.openxmlformats.org/officeDocument/2006/relationships/image" Target="../media/image60.emf"/><Relationship Id="rId75" Type="http://schemas.openxmlformats.org/officeDocument/2006/relationships/image" Target="../media/image55.emf"/><Relationship Id="rId83" Type="http://schemas.openxmlformats.org/officeDocument/2006/relationships/image" Target="../media/image47.emf"/><Relationship Id="rId88" Type="http://schemas.openxmlformats.org/officeDocument/2006/relationships/image" Target="../media/image41.emf"/><Relationship Id="rId91" Type="http://schemas.openxmlformats.org/officeDocument/2006/relationships/image" Target="../media/image38.emf"/><Relationship Id="rId96" Type="http://schemas.openxmlformats.org/officeDocument/2006/relationships/image" Target="../media/image33.emf"/><Relationship Id="rId111" Type="http://schemas.openxmlformats.org/officeDocument/2006/relationships/image" Target="../media/image17.emf"/><Relationship Id="rId1" Type="http://schemas.openxmlformats.org/officeDocument/2006/relationships/image" Target="../media/image127.emf"/><Relationship Id="rId6" Type="http://schemas.openxmlformats.org/officeDocument/2006/relationships/image" Target="../media/image122.emf"/><Relationship Id="rId15" Type="http://schemas.openxmlformats.org/officeDocument/2006/relationships/image" Target="../media/image114.emf"/><Relationship Id="rId23" Type="http://schemas.openxmlformats.org/officeDocument/2006/relationships/image" Target="../media/image107.emf"/><Relationship Id="rId28" Type="http://schemas.openxmlformats.org/officeDocument/2006/relationships/image" Target="../media/image102.emf"/><Relationship Id="rId36" Type="http://schemas.openxmlformats.org/officeDocument/2006/relationships/image" Target="../media/image94.emf"/><Relationship Id="rId49" Type="http://schemas.openxmlformats.org/officeDocument/2006/relationships/image" Target="../media/image81.emf"/><Relationship Id="rId57" Type="http://schemas.openxmlformats.org/officeDocument/2006/relationships/image" Target="../media/image73.emf"/><Relationship Id="rId106" Type="http://schemas.openxmlformats.org/officeDocument/2006/relationships/image" Target="../media/image23.emf"/><Relationship Id="rId114" Type="http://schemas.openxmlformats.org/officeDocument/2006/relationships/image" Target="../media/image14.emf"/><Relationship Id="rId119" Type="http://schemas.openxmlformats.org/officeDocument/2006/relationships/image" Target="../media/image9.emf"/><Relationship Id="rId10" Type="http://schemas.openxmlformats.org/officeDocument/2006/relationships/image" Target="../media/image118.emf"/><Relationship Id="rId31" Type="http://schemas.openxmlformats.org/officeDocument/2006/relationships/image" Target="../media/image99.emf"/><Relationship Id="rId44" Type="http://schemas.openxmlformats.org/officeDocument/2006/relationships/image" Target="../media/image86.emf"/><Relationship Id="rId52" Type="http://schemas.openxmlformats.org/officeDocument/2006/relationships/image" Target="../media/image78.emf"/><Relationship Id="rId60" Type="http://schemas.openxmlformats.org/officeDocument/2006/relationships/image" Target="../media/image70.emf"/><Relationship Id="rId65" Type="http://schemas.openxmlformats.org/officeDocument/2006/relationships/image" Target="../media/image65.emf"/><Relationship Id="rId73" Type="http://schemas.openxmlformats.org/officeDocument/2006/relationships/image" Target="../media/image57.emf"/><Relationship Id="rId78" Type="http://schemas.openxmlformats.org/officeDocument/2006/relationships/image" Target="../media/image52.emf"/><Relationship Id="rId81" Type="http://schemas.openxmlformats.org/officeDocument/2006/relationships/image" Target="../media/image49.emf"/><Relationship Id="rId86" Type="http://schemas.openxmlformats.org/officeDocument/2006/relationships/image" Target="../media/image44.emf"/><Relationship Id="rId94" Type="http://schemas.openxmlformats.org/officeDocument/2006/relationships/image" Target="../media/image35.emf"/><Relationship Id="rId99" Type="http://schemas.openxmlformats.org/officeDocument/2006/relationships/image" Target="../media/image30.emf"/><Relationship Id="rId101" Type="http://schemas.openxmlformats.org/officeDocument/2006/relationships/image" Target="../media/image28.emf"/><Relationship Id="rId122" Type="http://schemas.openxmlformats.org/officeDocument/2006/relationships/image" Target="../media/image6.emf"/><Relationship Id="rId4" Type="http://schemas.openxmlformats.org/officeDocument/2006/relationships/image" Target="../media/image124.emf"/><Relationship Id="rId9" Type="http://schemas.openxmlformats.org/officeDocument/2006/relationships/image" Target="../media/image119.emf"/><Relationship Id="rId13" Type="http://schemas.openxmlformats.org/officeDocument/2006/relationships/image" Target="../media/image115.emf"/><Relationship Id="rId18" Type="http://schemas.openxmlformats.org/officeDocument/2006/relationships/image" Target="../media/image111.emf"/><Relationship Id="rId39" Type="http://schemas.openxmlformats.org/officeDocument/2006/relationships/image" Target="../media/image91.emf"/><Relationship Id="rId109" Type="http://schemas.openxmlformats.org/officeDocument/2006/relationships/image" Target="../media/image19.emf"/><Relationship Id="rId34" Type="http://schemas.openxmlformats.org/officeDocument/2006/relationships/image" Target="../media/image96.emf"/><Relationship Id="rId50" Type="http://schemas.openxmlformats.org/officeDocument/2006/relationships/image" Target="../media/image80.emf"/><Relationship Id="rId55" Type="http://schemas.openxmlformats.org/officeDocument/2006/relationships/image" Target="../media/image75.emf"/><Relationship Id="rId76" Type="http://schemas.openxmlformats.org/officeDocument/2006/relationships/image" Target="../media/image54.emf"/><Relationship Id="rId97" Type="http://schemas.openxmlformats.org/officeDocument/2006/relationships/image" Target="../media/image32.emf"/><Relationship Id="rId104" Type="http://schemas.openxmlformats.org/officeDocument/2006/relationships/image" Target="../media/image25.emf"/><Relationship Id="rId120" Type="http://schemas.openxmlformats.org/officeDocument/2006/relationships/image" Target="../media/image8.emf"/><Relationship Id="rId7" Type="http://schemas.openxmlformats.org/officeDocument/2006/relationships/image" Target="../media/image121.emf"/><Relationship Id="rId71" Type="http://schemas.openxmlformats.org/officeDocument/2006/relationships/image" Target="../media/image59.emf"/><Relationship Id="rId92" Type="http://schemas.openxmlformats.org/officeDocument/2006/relationships/image" Target="../media/image37.emf"/><Relationship Id="rId2" Type="http://schemas.openxmlformats.org/officeDocument/2006/relationships/image" Target="../media/image126.emf"/><Relationship Id="rId29" Type="http://schemas.openxmlformats.org/officeDocument/2006/relationships/image" Target="../media/image101.emf"/><Relationship Id="rId24" Type="http://schemas.openxmlformats.org/officeDocument/2006/relationships/image" Target="../media/image106.emf"/><Relationship Id="rId40" Type="http://schemas.openxmlformats.org/officeDocument/2006/relationships/image" Target="../media/image90.emf"/><Relationship Id="rId45" Type="http://schemas.openxmlformats.org/officeDocument/2006/relationships/image" Target="../media/image85.emf"/><Relationship Id="rId66" Type="http://schemas.openxmlformats.org/officeDocument/2006/relationships/image" Target="../media/image64.emf"/><Relationship Id="rId87" Type="http://schemas.openxmlformats.org/officeDocument/2006/relationships/image" Target="../media/image43.emf"/><Relationship Id="rId110" Type="http://schemas.openxmlformats.org/officeDocument/2006/relationships/image" Target="../media/image18.emf"/><Relationship Id="rId115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8</xdr:row>
      <xdr:rowOff>9525</xdr:rowOff>
    </xdr:from>
    <xdr:to>
      <xdr:col>14</xdr:col>
      <xdr:colOff>590550</xdr:colOff>
      <xdr:row>42</xdr:row>
      <xdr:rowOff>57150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390650"/>
          <a:ext cx="7905750" cy="61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584200</xdr:colOff>
      <xdr:row>15</xdr:row>
      <xdr:rowOff>93980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584200</xdr:colOff>
      <xdr:row>36</xdr:row>
      <xdr:rowOff>72814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523240</xdr:colOff>
      <xdr:row>17</xdr:row>
      <xdr:rowOff>135890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4445</xdr:colOff>
      <xdr:row>25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707571</xdr:colOff>
      <xdr:row>1</xdr:row>
      <xdr:rowOff>122464</xdr:rowOff>
    </xdr:from>
    <xdr:to>
      <xdr:col>19</xdr:col>
      <xdr:colOff>752837</xdr:colOff>
      <xdr:row>24</xdr:row>
      <xdr:rowOff>122463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655320</xdr:colOff>
      <xdr:row>19</xdr:row>
      <xdr:rowOff>12700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9</xdr:col>
      <xdr:colOff>655320</xdr:colOff>
      <xdr:row>19</xdr:row>
      <xdr:rowOff>12700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</xdr:row>
      <xdr:rowOff>19050</xdr:rowOff>
    </xdr:from>
    <xdr:to>
      <xdr:col>15</xdr:col>
      <xdr:colOff>342900</xdr:colOff>
      <xdr:row>32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23900"/>
          <a:ext cx="82486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142875</xdr:rowOff>
    </xdr:from>
    <xdr:to>
      <xdr:col>6</xdr:col>
      <xdr:colOff>437515</xdr:colOff>
      <xdr:row>19</xdr:row>
      <xdr:rowOff>97155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6</xdr:col>
      <xdr:colOff>221615</xdr:colOff>
      <xdr:row>43</xdr:row>
      <xdr:rowOff>52070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614680</xdr:colOff>
      <xdr:row>17</xdr:row>
      <xdr:rowOff>85090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447675</xdr:colOff>
      <xdr:row>4</xdr:row>
      <xdr:rowOff>66675</xdr:rowOff>
    </xdr:from>
    <xdr:to>
      <xdr:col>20</xdr:col>
      <xdr:colOff>24130</xdr:colOff>
      <xdr:row>17</xdr:row>
      <xdr:rowOff>151765</xdr:rowOff>
    </xdr:to>
    <xdr:graphicFrame macro="">
      <xdr:nvGraphicFramePr>
        <xdr:cNvPr id="4" name="3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4</xdr:row>
      <xdr:rowOff>161925</xdr:rowOff>
    </xdr:from>
    <xdr:to>
      <xdr:col>15</xdr:col>
      <xdr:colOff>514350</xdr:colOff>
      <xdr:row>33</xdr:row>
      <xdr:rowOff>152400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857250"/>
          <a:ext cx="8220075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721360</xdr:colOff>
      <xdr:row>15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152400</xdr:colOff>
      <xdr:row>105</xdr:row>
      <xdr:rowOff>152400</xdr:rowOff>
    </xdr:to>
    <xdr:pic>
      <xdr:nvPicPr>
        <xdr:cNvPr id="3" name="maximizeTab" descr="Maximizar ventan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0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721360</xdr:colOff>
      <xdr:row>15</xdr:row>
      <xdr:rowOff>114935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83344</xdr:rowOff>
        </xdr:from>
        <xdr:to>
          <xdr:col>1</xdr:col>
          <xdr:colOff>733425</xdr:colOff>
          <xdr:row>49</xdr:row>
          <xdr:rowOff>97631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8" name="Control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69" name="Control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470" name="Control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471" name="Control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2" name="Control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3" name="Control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4" name="Control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5" name="Control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6" name="Control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7" name="Control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8" name="Control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79" name="Control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0" name="Control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1" name="Control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2" name="Control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3" name="Control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4" name="Control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5" name="Control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6" name="Control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7" name="Control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8" name="Control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89" name="Control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0" name="Control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1" name="Control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2" name="Control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3" name="Control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4" name="Control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5" name="Control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6" name="Control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7" name="Control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8" name="Control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499" name="Control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0" name="Control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1" name="Control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2" name="Control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3" name="Control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4" name="Control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5" name="Control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6" name="Control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7" name="Control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8" name="Control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09" name="Control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0" name="Control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1" name="Control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2" name="Control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3" name="Control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4" name="Control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5" name="Control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6" name="Control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7" name="Control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8" name="Control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19" name="Control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0" name="Control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1" name="Control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2" name="Control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3" name="Control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524" name="Control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525" name="Control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6" name="Control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7" name="Control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8" name="Control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29" name="Control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0" name="Control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1" name="Control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2" name="Control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3" name="Control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4" name="Control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5" name="Control 79" hidden="1">
              <a:extLst>
                <a:ext uri="{63B3BB69-23CF-44E3-9099-C40C66FF867C}">
                  <a14:compatExt spid="_x0000_s19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6" name="Control 80" hidden="1">
              <a:extLst>
                <a:ext uri="{63B3BB69-23CF-44E3-9099-C40C66FF867C}">
                  <a14:compatExt spid="_x0000_s19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7" name="Control 81" hidden="1">
              <a:extLst>
                <a:ext uri="{63B3BB69-23CF-44E3-9099-C40C66FF867C}">
                  <a14:compatExt spid="_x0000_s19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8" name="Control 82" hidden="1">
              <a:extLst>
                <a:ext uri="{63B3BB69-23CF-44E3-9099-C40C66FF867C}">
                  <a14:compatExt spid="_x0000_s19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39" name="Control 83" hidden="1">
              <a:extLst>
                <a:ext uri="{63B3BB69-23CF-44E3-9099-C40C66FF867C}">
                  <a14:compatExt spid="_x0000_s19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0" name="Control 84" hidden="1">
              <a:extLst>
                <a:ext uri="{63B3BB69-23CF-44E3-9099-C40C66FF867C}">
                  <a14:compatExt spid="_x0000_s19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1" name="Control 85" hidden="1">
              <a:extLst>
                <a:ext uri="{63B3BB69-23CF-44E3-9099-C40C66FF867C}">
                  <a14:compatExt spid="_x0000_s19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2" name="Control 86" hidden="1">
              <a:extLst>
                <a:ext uri="{63B3BB69-23CF-44E3-9099-C40C66FF867C}">
                  <a14:compatExt spid="_x0000_s19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3" name="Control 87" hidden="1">
              <a:extLst>
                <a:ext uri="{63B3BB69-23CF-44E3-9099-C40C66FF867C}">
                  <a14:compatExt spid="_x0000_s19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4" name="Control 88" hidden="1">
              <a:extLst>
                <a:ext uri="{63B3BB69-23CF-44E3-9099-C40C66FF867C}">
                  <a14:compatExt spid="_x0000_s19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5" name="Control 89" hidden="1">
              <a:extLst>
                <a:ext uri="{63B3BB69-23CF-44E3-9099-C40C66FF867C}">
                  <a14:compatExt spid="_x0000_s19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6" name="Control 90" hidden="1">
              <a:extLst>
                <a:ext uri="{63B3BB69-23CF-44E3-9099-C40C66FF867C}">
                  <a14:compatExt spid="_x0000_s19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7" name="Control 91" hidden="1">
              <a:extLst>
                <a:ext uri="{63B3BB69-23CF-44E3-9099-C40C66FF867C}">
                  <a14:compatExt spid="_x0000_s19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8" name="Control 92" hidden="1">
              <a:extLst>
                <a:ext uri="{63B3BB69-23CF-44E3-9099-C40C66FF867C}">
                  <a14:compatExt spid="_x0000_s19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49" name="Control 93" hidden="1">
              <a:extLst>
                <a:ext uri="{63B3BB69-23CF-44E3-9099-C40C66FF867C}">
                  <a14:compatExt spid="_x0000_s19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0" name="Control 94" hidden="1">
              <a:extLst>
                <a:ext uri="{63B3BB69-23CF-44E3-9099-C40C66FF867C}">
                  <a14:compatExt spid="_x0000_s19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1" name="Control 95" hidden="1">
              <a:extLst>
                <a:ext uri="{63B3BB69-23CF-44E3-9099-C40C66FF867C}">
                  <a14:compatExt spid="_x0000_s19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2" name="Control 96" hidden="1">
              <a:extLst>
                <a:ext uri="{63B3BB69-23CF-44E3-9099-C40C66FF867C}">
                  <a14:compatExt spid="_x0000_s19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3" name="Control 97" hidden="1">
              <a:extLst>
                <a:ext uri="{63B3BB69-23CF-44E3-9099-C40C66FF867C}">
                  <a14:compatExt spid="_x0000_s19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4" name="Control 98" hidden="1">
              <a:extLst>
                <a:ext uri="{63B3BB69-23CF-44E3-9099-C40C66FF867C}">
                  <a14:compatExt spid="_x0000_s19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5" name="Control 99" hidden="1">
              <a:extLst>
                <a:ext uri="{63B3BB69-23CF-44E3-9099-C40C66FF867C}">
                  <a14:compatExt spid="_x0000_s19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6" name="Control 100" hidden="1">
              <a:extLst>
                <a:ext uri="{63B3BB69-23CF-44E3-9099-C40C66FF867C}">
                  <a14:compatExt spid="_x0000_s19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7" name="Control 101" hidden="1">
              <a:extLst>
                <a:ext uri="{63B3BB69-23CF-44E3-9099-C40C66FF867C}">
                  <a14:compatExt spid="_x0000_s19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8" name="Control 102" hidden="1">
              <a:extLst>
                <a:ext uri="{63B3BB69-23CF-44E3-9099-C40C66FF867C}">
                  <a14:compatExt spid="_x0000_s19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59" name="Control 103" hidden="1">
              <a:extLst>
                <a:ext uri="{63B3BB69-23CF-44E3-9099-C40C66FF867C}">
                  <a14:compatExt spid="_x0000_s19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0" name="Control 104" hidden="1">
              <a:extLst>
                <a:ext uri="{63B3BB69-23CF-44E3-9099-C40C66FF867C}">
                  <a14:compatExt spid="_x0000_s19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1" name="Control 105" hidden="1">
              <a:extLst>
                <a:ext uri="{63B3BB69-23CF-44E3-9099-C40C66FF867C}">
                  <a14:compatExt spid="_x0000_s19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2" name="Control 106" hidden="1">
              <a:extLst>
                <a:ext uri="{63B3BB69-23CF-44E3-9099-C40C66FF867C}">
                  <a14:compatExt spid="_x0000_s19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3" name="Control 107" hidden="1">
              <a:extLst>
                <a:ext uri="{63B3BB69-23CF-44E3-9099-C40C66FF867C}">
                  <a14:compatExt spid="_x0000_s19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4" name="Control 108" hidden="1">
              <a:extLst>
                <a:ext uri="{63B3BB69-23CF-44E3-9099-C40C66FF867C}">
                  <a14:compatExt spid="_x0000_s19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5" name="Control 109" hidden="1">
              <a:extLst>
                <a:ext uri="{63B3BB69-23CF-44E3-9099-C40C66FF867C}">
                  <a14:compatExt spid="_x0000_s19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6" name="Control 110" hidden="1">
              <a:extLst>
                <a:ext uri="{63B3BB69-23CF-44E3-9099-C40C66FF867C}">
                  <a14:compatExt spid="_x0000_s19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7" name="Control 111" hidden="1">
              <a:extLst>
                <a:ext uri="{63B3BB69-23CF-44E3-9099-C40C66FF867C}">
                  <a14:compatExt spid="_x0000_s19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8" name="Control 112" hidden="1">
              <a:extLst>
                <a:ext uri="{63B3BB69-23CF-44E3-9099-C40C66FF867C}">
                  <a14:compatExt spid="_x0000_s19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69" name="Control 113" hidden="1">
              <a:extLst>
                <a:ext uri="{63B3BB69-23CF-44E3-9099-C40C66FF867C}">
                  <a14:compatExt spid="_x0000_s19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0" name="Control 114" hidden="1">
              <a:extLst>
                <a:ext uri="{63B3BB69-23CF-44E3-9099-C40C66FF867C}">
                  <a14:compatExt spid="_x0000_s19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1" name="Control 115" hidden="1">
              <a:extLst>
                <a:ext uri="{63B3BB69-23CF-44E3-9099-C40C66FF867C}">
                  <a14:compatExt spid="_x0000_s19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2" name="Control 116" hidden="1">
              <a:extLst>
                <a:ext uri="{63B3BB69-23CF-44E3-9099-C40C66FF867C}">
                  <a14:compatExt spid="_x0000_s19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3" name="Control 117" hidden="1">
              <a:extLst>
                <a:ext uri="{63B3BB69-23CF-44E3-9099-C40C66FF867C}">
                  <a14:compatExt spid="_x0000_s19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4" name="Control 118" hidden="1">
              <a:extLst>
                <a:ext uri="{63B3BB69-23CF-44E3-9099-C40C66FF867C}">
                  <a14:compatExt spid="_x0000_s19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5" name="Control 119" hidden="1">
              <a:extLst>
                <a:ext uri="{63B3BB69-23CF-44E3-9099-C40C66FF867C}">
                  <a14:compatExt spid="_x0000_s19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6" name="Control 120" hidden="1">
              <a:extLst>
                <a:ext uri="{63B3BB69-23CF-44E3-9099-C40C66FF867C}">
                  <a14:compatExt spid="_x0000_s19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7" name="Control 121" hidden="1">
              <a:extLst>
                <a:ext uri="{63B3BB69-23CF-44E3-9099-C40C66FF867C}">
                  <a14:compatExt spid="_x0000_s19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8" name="Control 122" hidden="1">
              <a:extLst>
                <a:ext uri="{63B3BB69-23CF-44E3-9099-C40C66FF867C}">
                  <a14:compatExt spid="_x0000_s19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79" name="Control 123" hidden="1">
              <a:extLst>
                <a:ext uri="{63B3BB69-23CF-44E3-9099-C40C66FF867C}">
                  <a14:compatExt spid="_x0000_s19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0" name="Control 124" hidden="1">
              <a:extLst>
                <a:ext uri="{63B3BB69-23CF-44E3-9099-C40C66FF867C}">
                  <a14:compatExt spid="_x0000_s19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1" name="Control 125" hidden="1">
              <a:extLst>
                <a:ext uri="{63B3BB69-23CF-44E3-9099-C40C66FF867C}">
                  <a14:compatExt spid="_x0000_s19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2" name="Control 126" hidden="1">
              <a:extLst>
                <a:ext uri="{63B3BB69-23CF-44E3-9099-C40C66FF867C}">
                  <a14:compatExt spid="_x0000_s19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83344</xdr:rowOff>
        </xdr:from>
        <xdr:to>
          <xdr:col>1</xdr:col>
          <xdr:colOff>180975</xdr:colOff>
          <xdr:row>49</xdr:row>
          <xdr:rowOff>97631</xdr:rowOff>
        </xdr:to>
        <xdr:sp macro="" textlink="">
          <xdr:nvSpPr>
            <xdr:cNvPr id="19583" name="Control 127" hidden="1">
              <a:extLst>
                <a:ext uri="{63B3BB69-23CF-44E3-9099-C40C66FF867C}">
                  <a14:compatExt spid="_x0000_s19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9525</xdr:colOff>
      <xdr:row>42</xdr:row>
      <xdr:rowOff>0</xdr:rowOff>
    </xdr:from>
    <xdr:to>
      <xdr:col>2</xdr:col>
      <xdr:colOff>238125</xdr:colOff>
      <xdr:row>43</xdr:row>
      <xdr:rowOff>57151</xdr:rowOff>
    </xdr:to>
    <xdr:pic>
      <xdr:nvPicPr>
        <xdr:cNvPr id="130" name="descargaGrafico" descr="Descarga gráfic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05441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476250</xdr:colOff>
      <xdr:row>43</xdr:row>
      <xdr:rowOff>57151</xdr:rowOff>
    </xdr:to>
    <xdr:pic>
      <xdr:nvPicPr>
        <xdr:cNvPr id="131" name="descargaMapa" descr="Descarga ma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05441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152400</xdr:colOff>
          <xdr:row>46</xdr:row>
          <xdr:rowOff>114300</xdr:rowOff>
        </xdr:to>
        <xdr:sp macro="" textlink="">
          <xdr:nvSpPr>
            <xdr:cNvPr id="19586" name="Control 130" hidden="1">
              <a:extLst>
                <a:ext uri="{63B3BB69-23CF-44E3-9099-C40C66FF867C}">
                  <a14:compatExt spid="_x0000_s19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7" name="Control 131" hidden="1">
              <a:extLst>
                <a:ext uri="{63B3BB69-23CF-44E3-9099-C40C66FF867C}">
                  <a14:compatExt spid="_x0000_s19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8" name="Control 132" hidden="1">
              <a:extLst>
                <a:ext uri="{63B3BB69-23CF-44E3-9099-C40C66FF867C}">
                  <a14:compatExt spid="_x0000_s19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89" name="Control 133" hidden="1">
              <a:extLst>
                <a:ext uri="{63B3BB69-23CF-44E3-9099-C40C66FF867C}">
                  <a14:compatExt spid="_x0000_s19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0" name="Control 134" hidden="1">
              <a:extLst>
                <a:ext uri="{63B3BB69-23CF-44E3-9099-C40C66FF867C}">
                  <a14:compatExt spid="_x0000_s19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1" name="Control 135" hidden="1">
              <a:extLst>
                <a:ext uri="{63B3BB69-23CF-44E3-9099-C40C66FF867C}">
                  <a14:compatExt spid="_x0000_s19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2" name="Control 136" hidden="1">
              <a:extLst>
                <a:ext uri="{63B3BB69-23CF-44E3-9099-C40C66FF867C}">
                  <a14:compatExt spid="_x0000_s19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3" name="Control 137" hidden="1">
              <a:extLst>
                <a:ext uri="{63B3BB69-23CF-44E3-9099-C40C66FF867C}">
                  <a14:compatExt spid="_x0000_s19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4" name="Control 138" hidden="1">
              <a:extLst>
                <a:ext uri="{63B3BB69-23CF-44E3-9099-C40C66FF867C}">
                  <a14:compatExt spid="_x0000_s19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5" name="Control 139" hidden="1">
              <a:extLst>
                <a:ext uri="{63B3BB69-23CF-44E3-9099-C40C66FF867C}">
                  <a14:compatExt spid="_x0000_s19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6" name="Control 140" hidden="1">
              <a:extLst>
                <a:ext uri="{63B3BB69-23CF-44E3-9099-C40C66FF867C}">
                  <a14:compatExt spid="_x0000_s19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7" name="Control 141" hidden="1">
              <a:extLst>
                <a:ext uri="{63B3BB69-23CF-44E3-9099-C40C66FF867C}">
                  <a14:compatExt spid="_x0000_s19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8" name="Control 142" hidden="1">
              <a:extLst>
                <a:ext uri="{63B3BB69-23CF-44E3-9099-C40C66FF867C}">
                  <a14:compatExt spid="_x0000_s19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599" name="Control 143" hidden="1">
              <a:extLst>
                <a:ext uri="{63B3BB69-23CF-44E3-9099-C40C66FF867C}">
                  <a14:compatExt spid="_x0000_s19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0" name="Control 144" hidden="1">
              <a:extLst>
                <a:ext uri="{63B3BB69-23CF-44E3-9099-C40C66FF867C}">
                  <a14:compatExt spid="_x0000_s19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1" name="Control 145" hidden="1">
              <a:extLst>
                <a:ext uri="{63B3BB69-23CF-44E3-9099-C40C66FF867C}">
                  <a14:compatExt spid="_x0000_s19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2" name="Control 146" hidden="1">
              <a:extLst>
                <a:ext uri="{63B3BB69-23CF-44E3-9099-C40C66FF867C}">
                  <a14:compatExt spid="_x0000_s19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3" name="Control 147" hidden="1">
              <a:extLst>
                <a:ext uri="{63B3BB69-23CF-44E3-9099-C40C66FF867C}">
                  <a14:compatExt spid="_x0000_s19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4" name="Control 148" hidden="1">
              <a:extLst>
                <a:ext uri="{63B3BB69-23CF-44E3-9099-C40C66FF867C}">
                  <a14:compatExt spid="_x0000_s19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5" name="Control 149" hidden="1">
              <a:extLst>
                <a:ext uri="{63B3BB69-23CF-44E3-9099-C40C66FF867C}">
                  <a14:compatExt spid="_x0000_s19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6" name="Control 150" hidden="1">
              <a:extLst>
                <a:ext uri="{63B3BB69-23CF-44E3-9099-C40C66FF867C}">
                  <a14:compatExt spid="_x0000_s19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7" name="Control 151" hidden="1">
              <a:extLst>
                <a:ext uri="{63B3BB69-23CF-44E3-9099-C40C66FF867C}">
                  <a14:compatExt spid="_x0000_s19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8" name="Control 152" hidden="1">
              <a:extLst>
                <a:ext uri="{63B3BB69-23CF-44E3-9099-C40C66FF867C}">
                  <a14:compatExt spid="_x0000_s19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09" name="Control 153" hidden="1">
              <a:extLst>
                <a:ext uri="{63B3BB69-23CF-44E3-9099-C40C66FF867C}">
                  <a14:compatExt spid="_x0000_s19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0" name="Control 154" hidden="1">
              <a:extLst>
                <a:ext uri="{63B3BB69-23CF-44E3-9099-C40C66FF867C}">
                  <a14:compatExt spid="_x0000_s19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1" name="Control 155" hidden="1">
              <a:extLst>
                <a:ext uri="{63B3BB69-23CF-44E3-9099-C40C66FF867C}">
                  <a14:compatExt spid="_x0000_s19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2" name="Control 156" hidden="1">
              <a:extLst>
                <a:ext uri="{63B3BB69-23CF-44E3-9099-C40C66FF867C}">
                  <a14:compatExt spid="_x0000_s19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3" name="Control 157" hidden="1">
              <a:extLst>
                <a:ext uri="{63B3BB69-23CF-44E3-9099-C40C66FF867C}">
                  <a14:compatExt spid="_x0000_s19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4" name="Control 158" hidden="1">
              <a:extLst>
                <a:ext uri="{63B3BB69-23CF-44E3-9099-C40C66FF867C}">
                  <a14:compatExt spid="_x0000_s19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5" name="Control 159" hidden="1">
              <a:extLst>
                <a:ext uri="{63B3BB69-23CF-44E3-9099-C40C66FF867C}">
                  <a14:compatExt spid="_x0000_s19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6" name="Control 160" hidden="1">
              <a:extLst>
                <a:ext uri="{63B3BB69-23CF-44E3-9099-C40C66FF867C}">
                  <a14:compatExt spid="_x0000_s19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7" name="Control 161" hidden="1">
              <a:extLst>
                <a:ext uri="{63B3BB69-23CF-44E3-9099-C40C66FF867C}">
                  <a14:compatExt spid="_x0000_s19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8" name="Control 162" hidden="1">
              <a:extLst>
                <a:ext uri="{63B3BB69-23CF-44E3-9099-C40C66FF867C}">
                  <a14:compatExt spid="_x0000_s19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19" name="Control 163" hidden="1">
              <a:extLst>
                <a:ext uri="{63B3BB69-23CF-44E3-9099-C40C66FF867C}">
                  <a14:compatExt spid="_x0000_s19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0" name="Control 164" hidden="1">
              <a:extLst>
                <a:ext uri="{63B3BB69-23CF-44E3-9099-C40C66FF867C}">
                  <a14:compatExt spid="_x0000_s19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1" name="Control 165" hidden="1">
              <a:extLst>
                <a:ext uri="{63B3BB69-23CF-44E3-9099-C40C66FF867C}">
                  <a14:compatExt spid="_x0000_s19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2" name="Control 166" hidden="1">
              <a:extLst>
                <a:ext uri="{63B3BB69-23CF-44E3-9099-C40C66FF867C}">
                  <a14:compatExt spid="_x0000_s19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3" name="Control 167" hidden="1">
              <a:extLst>
                <a:ext uri="{63B3BB69-23CF-44E3-9099-C40C66FF867C}">
                  <a14:compatExt spid="_x0000_s19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4" name="Control 168" hidden="1">
              <a:extLst>
                <a:ext uri="{63B3BB69-23CF-44E3-9099-C40C66FF867C}">
                  <a14:compatExt spid="_x0000_s19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5" name="Control 169" hidden="1">
              <a:extLst>
                <a:ext uri="{63B3BB69-23CF-44E3-9099-C40C66FF867C}">
                  <a14:compatExt spid="_x0000_s19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6" name="Control 170" hidden="1">
              <a:extLst>
                <a:ext uri="{63B3BB69-23CF-44E3-9099-C40C66FF867C}">
                  <a14:compatExt spid="_x0000_s19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7" name="Control 171" hidden="1">
              <a:extLst>
                <a:ext uri="{63B3BB69-23CF-44E3-9099-C40C66FF867C}">
                  <a14:compatExt spid="_x0000_s19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8" name="Control 172" hidden="1">
              <a:extLst>
                <a:ext uri="{63B3BB69-23CF-44E3-9099-C40C66FF867C}">
                  <a14:compatExt spid="_x0000_s19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29" name="Control 173" hidden="1">
              <a:extLst>
                <a:ext uri="{63B3BB69-23CF-44E3-9099-C40C66FF867C}">
                  <a14:compatExt spid="_x0000_s19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0" name="Control 174" hidden="1">
              <a:extLst>
                <a:ext uri="{63B3BB69-23CF-44E3-9099-C40C66FF867C}">
                  <a14:compatExt spid="_x0000_s19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1" name="Control 175" hidden="1">
              <a:extLst>
                <a:ext uri="{63B3BB69-23CF-44E3-9099-C40C66FF867C}">
                  <a14:compatExt spid="_x0000_s19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2" name="Control 176" hidden="1">
              <a:extLst>
                <a:ext uri="{63B3BB69-23CF-44E3-9099-C40C66FF867C}">
                  <a14:compatExt spid="_x0000_s19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3" name="Control 177" hidden="1">
              <a:extLst>
                <a:ext uri="{63B3BB69-23CF-44E3-9099-C40C66FF867C}">
                  <a14:compatExt spid="_x0000_s1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4" name="Control 178" hidden="1">
              <a:extLst>
                <a:ext uri="{63B3BB69-23CF-44E3-9099-C40C66FF867C}">
                  <a14:compatExt spid="_x0000_s1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5" name="Control 179" hidden="1">
              <a:extLst>
                <a:ext uri="{63B3BB69-23CF-44E3-9099-C40C66FF867C}">
                  <a14:compatExt spid="_x0000_s1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6" name="Control 180" hidden="1">
              <a:extLst>
                <a:ext uri="{63B3BB69-23CF-44E3-9099-C40C66FF867C}">
                  <a14:compatExt spid="_x0000_s1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7" name="Control 181" hidden="1">
              <a:extLst>
                <a:ext uri="{63B3BB69-23CF-44E3-9099-C40C66FF867C}">
                  <a14:compatExt spid="_x0000_s1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83344</xdr:rowOff>
        </xdr:from>
        <xdr:to>
          <xdr:col>2</xdr:col>
          <xdr:colOff>733425</xdr:colOff>
          <xdr:row>49</xdr:row>
          <xdr:rowOff>97631</xdr:rowOff>
        </xdr:to>
        <xdr:sp macro="" textlink="">
          <xdr:nvSpPr>
            <xdr:cNvPr id="19638" name="Control 182" hidden="1">
              <a:extLst>
                <a:ext uri="{63B3BB69-23CF-44E3-9099-C40C66FF867C}">
                  <a14:compatExt spid="_x0000_s19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185" name="maximizeTab" descr="Maximizar ventan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0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518795</xdr:colOff>
      <xdr:row>19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27</xdr:row>
      <xdr:rowOff>85725</xdr:rowOff>
    </xdr:from>
    <xdr:to>
      <xdr:col>3</xdr:col>
      <xdr:colOff>528955</xdr:colOff>
      <xdr:row>39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721360</xdr:colOff>
      <xdr:row>12</xdr:row>
      <xdr:rowOff>68580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10</xdr:row>
      <xdr:rowOff>19050</xdr:rowOff>
    </xdr:from>
    <xdr:to>
      <xdr:col>9</xdr:col>
      <xdr:colOff>19050</xdr:colOff>
      <xdr:row>18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652145</xdr:colOff>
      <xdr:row>12</xdr:row>
      <xdr:rowOff>77470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649605</xdr:colOff>
      <xdr:row>12</xdr:row>
      <xdr:rowOff>147320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672465</xdr:colOff>
      <xdr:row>16</xdr:row>
      <xdr:rowOff>78105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9</xdr:col>
      <xdr:colOff>669925</xdr:colOff>
      <xdr:row>16</xdr:row>
      <xdr:rowOff>106045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0.08617</cdr:x>
      <cdr:y>0.03355</cdr:y>
    </cdr:from>
    <cdr:to>
      <cdr:x>0.97664</cdr:x>
      <cdr:y>0.11323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54944" y="54387"/>
          <a:ext cx="2634424" cy="129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0.093</cdr:x>
      <cdr:y>0.02011</cdr:y>
    </cdr:from>
    <cdr:to>
      <cdr:x>0.98347</cdr:x>
      <cdr:y>0.10055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75151" y="33994"/>
          <a:ext cx="2634424" cy="135970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0.08617</cdr:x>
      <cdr:y>0.01609</cdr:y>
    </cdr:from>
    <cdr:to>
      <cdr:x>0.98928</cdr:x>
      <cdr:y>0.10055</cdr:y>
    </cdr:to>
    <cdr:sp macro="" textlink="">
      <cdr:nvSpPr>
        <cdr:cNvPr id="3" name="2 Cuadro de texto"/>
        <cdr:cNvSpPr txBox="1"/>
      </cdr:nvSpPr>
      <cdr:spPr>
        <a:xfrm xmlns:a="http://schemas.openxmlformats.org/drawingml/2006/main">
          <a:off x="254945" y="27194"/>
          <a:ext cx="2671816" cy="142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671830</xdr:colOff>
      <xdr:row>17</xdr:row>
      <xdr:rowOff>6350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6</xdr:row>
      <xdr:rowOff>76200</xdr:rowOff>
    </xdr:from>
    <xdr:to>
      <xdr:col>10</xdr:col>
      <xdr:colOff>252730</xdr:colOff>
      <xdr:row>16</xdr:row>
      <xdr:rowOff>95885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0.08617</cdr:x>
      <cdr:y>0.03355</cdr:y>
    </cdr:from>
    <cdr:to>
      <cdr:x>0.97664</cdr:x>
      <cdr:y>0.11323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54944" y="54387"/>
          <a:ext cx="2634424" cy="129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0.093</cdr:x>
      <cdr:y>0.02011</cdr:y>
    </cdr:from>
    <cdr:to>
      <cdr:x>0.98347</cdr:x>
      <cdr:y>0.10055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75151" y="33994"/>
          <a:ext cx="2634424" cy="135970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0.08617</cdr:x>
      <cdr:y>0.01609</cdr:y>
    </cdr:from>
    <cdr:to>
      <cdr:x>0.98928</cdr:x>
      <cdr:y>0.10055</cdr:y>
    </cdr:to>
    <cdr:sp macro="" textlink="">
      <cdr:nvSpPr>
        <cdr:cNvPr id="3" name="2 Cuadro de texto"/>
        <cdr:cNvSpPr txBox="1"/>
      </cdr:nvSpPr>
      <cdr:spPr>
        <a:xfrm xmlns:a="http://schemas.openxmlformats.org/drawingml/2006/main">
          <a:off x="254945" y="27194"/>
          <a:ext cx="2671816" cy="142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221615</xdr:colOff>
      <xdr:row>19</xdr:row>
      <xdr:rowOff>67945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723900</xdr:colOff>
      <xdr:row>20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220980</xdr:colOff>
      <xdr:row>17</xdr:row>
      <xdr:rowOff>40005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10</xdr:col>
      <xdr:colOff>203835</xdr:colOff>
      <xdr:row>18</xdr:row>
      <xdr:rowOff>31115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161925</xdr:rowOff>
    </xdr:from>
    <xdr:to>
      <xdr:col>4</xdr:col>
      <xdr:colOff>259080</xdr:colOff>
      <xdr:row>16</xdr:row>
      <xdr:rowOff>99060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12</xdr:col>
      <xdr:colOff>28575</xdr:colOff>
      <xdr:row>16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4</xdr:col>
      <xdr:colOff>606425</xdr:colOff>
      <xdr:row>17</xdr:row>
      <xdr:rowOff>5080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11</xdr:col>
      <xdr:colOff>464185</xdr:colOff>
      <xdr:row>16</xdr:row>
      <xdr:rowOff>41910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4</xdr:col>
      <xdr:colOff>302895</xdr:colOff>
      <xdr:row>15</xdr:row>
      <xdr:rowOff>40640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362585</xdr:colOff>
      <xdr:row>30</xdr:row>
      <xdr:rowOff>40640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4</xdr:row>
      <xdr:rowOff>38100</xdr:rowOff>
    </xdr:from>
    <xdr:to>
      <xdr:col>15</xdr:col>
      <xdr:colOff>247650</xdr:colOff>
      <xdr:row>34</xdr:row>
      <xdr:rowOff>161925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33425"/>
          <a:ext cx="8296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142875</xdr:rowOff>
    </xdr:from>
    <xdr:to>
      <xdr:col>12</xdr:col>
      <xdr:colOff>345440</xdr:colOff>
      <xdr:row>17</xdr:row>
      <xdr:rowOff>8255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2540</xdr:colOff>
      <xdr:row>13</xdr:row>
      <xdr:rowOff>94615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171449</xdr:rowOff>
    </xdr:from>
    <xdr:to>
      <xdr:col>9</xdr:col>
      <xdr:colOff>2540</xdr:colOff>
      <xdr:row>34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2</xdr:row>
      <xdr:rowOff>123825</xdr:rowOff>
    </xdr:from>
    <xdr:to>
      <xdr:col>19</xdr:col>
      <xdr:colOff>59690</xdr:colOff>
      <xdr:row>32</xdr:row>
      <xdr:rowOff>161925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171449</xdr:rowOff>
    </xdr:from>
    <xdr:to>
      <xdr:col>8</xdr:col>
      <xdr:colOff>718185</xdr:colOff>
      <xdr:row>17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4</xdr:row>
      <xdr:rowOff>19050</xdr:rowOff>
    </xdr:from>
    <xdr:to>
      <xdr:col>18</xdr:col>
      <xdr:colOff>70485</xdr:colOff>
      <xdr:row>17</xdr:row>
      <xdr:rowOff>66675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13" displayName="Tabla13" ref="B21:G23" totalsRowShown="0" headerRowDxfId="8" dataDxfId="7" tableBorderDxfId="6">
  <tableColumns count="6">
    <tableColumn id="1" name="Columna1" dataDxfId="5"/>
    <tableColumn id="2" name="15-29 urte bitartean /  Entre 15-29 años" dataDxfId="4"/>
    <tableColumn id="3" name="30-44 urte bitartean /  Entre 30-44 años" dataDxfId="3"/>
    <tableColumn id="4" name="45-64 urte bitartean / Entre 45-64 años" dataDxfId="2"/>
    <tableColumn id="5" name="65 urte baino gehiago / Mayores de 65 años" dataDxfId="1"/>
    <tableColumn id="6" name="65 urte bainan gehiago / Mayores de 64 añ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66.xml"/><Relationship Id="rId299" Type="http://schemas.openxmlformats.org/officeDocument/2006/relationships/control" Target="../activeX/activeX178.xml"/><Relationship Id="rId303" Type="http://schemas.openxmlformats.org/officeDocument/2006/relationships/control" Target="../activeX/activeX180.xml"/><Relationship Id="rId21" Type="http://schemas.openxmlformats.org/officeDocument/2006/relationships/control" Target="../activeX/activeX10.xml"/><Relationship Id="rId42" Type="http://schemas.openxmlformats.org/officeDocument/2006/relationships/control" Target="../activeX/activeX22.xml"/><Relationship Id="rId63" Type="http://schemas.openxmlformats.org/officeDocument/2006/relationships/control" Target="../activeX/activeX36.xml"/><Relationship Id="rId84" Type="http://schemas.openxmlformats.org/officeDocument/2006/relationships/image" Target="../media/image38.emf"/><Relationship Id="rId138" Type="http://schemas.openxmlformats.org/officeDocument/2006/relationships/control" Target="../activeX/activeX80.xml"/><Relationship Id="rId159" Type="http://schemas.openxmlformats.org/officeDocument/2006/relationships/image" Target="../media/image69.emf"/><Relationship Id="rId170" Type="http://schemas.openxmlformats.org/officeDocument/2006/relationships/control" Target="../activeX/activeX101.xml"/><Relationship Id="rId191" Type="http://schemas.openxmlformats.org/officeDocument/2006/relationships/image" Target="../media/image80.emf"/><Relationship Id="rId205" Type="http://schemas.openxmlformats.org/officeDocument/2006/relationships/image" Target="../media/image87.emf"/><Relationship Id="rId226" Type="http://schemas.openxmlformats.org/officeDocument/2006/relationships/image" Target="../media/image96.emf"/><Relationship Id="rId247" Type="http://schemas.openxmlformats.org/officeDocument/2006/relationships/control" Target="../activeX/activeX147.xml"/><Relationship Id="rId107" Type="http://schemas.openxmlformats.org/officeDocument/2006/relationships/control" Target="../activeX/activeX61.xml"/><Relationship Id="rId268" Type="http://schemas.openxmlformats.org/officeDocument/2006/relationships/image" Target="../media/image110.emf"/><Relationship Id="rId289" Type="http://schemas.openxmlformats.org/officeDocument/2006/relationships/control" Target="../activeX/activeX173.xml"/><Relationship Id="rId11" Type="http://schemas.openxmlformats.org/officeDocument/2006/relationships/control" Target="../activeX/activeX5.xml"/><Relationship Id="rId32" Type="http://schemas.openxmlformats.org/officeDocument/2006/relationships/image" Target="../media/image20.emf"/><Relationship Id="rId53" Type="http://schemas.openxmlformats.org/officeDocument/2006/relationships/control" Target="../activeX/activeX30.xml"/><Relationship Id="rId74" Type="http://schemas.openxmlformats.org/officeDocument/2006/relationships/image" Target="../media/image34.emf"/><Relationship Id="rId128" Type="http://schemas.openxmlformats.org/officeDocument/2006/relationships/control" Target="../activeX/activeX73.xml"/><Relationship Id="rId149" Type="http://schemas.openxmlformats.org/officeDocument/2006/relationships/image" Target="../media/image66.emf"/><Relationship Id="rId5" Type="http://schemas.openxmlformats.org/officeDocument/2006/relationships/control" Target="../activeX/activeX2.xml"/><Relationship Id="rId95" Type="http://schemas.openxmlformats.org/officeDocument/2006/relationships/control" Target="../activeX/activeX55.xml"/><Relationship Id="rId160" Type="http://schemas.openxmlformats.org/officeDocument/2006/relationships/control" Target="../activeX/activeX94.xml"/><Relationship Id="rId181" Type="http://schemas.openxmlformats.org/officeDocument/2006/relationships/image" Target="../media/image78.emf"/><Relationship Id="rId216" Type="http://schemas.openxmlformats.org/officeDocument/2006/relationships/control" Target="../activeX/activeX127.xml"/><Relationship Id="rId237" Type="http://schemas.openxmlformats.org/officeDocument/2006/relationships/control" Target="../activeX/activeX142.xml"/><Relationship Id="rId258" Type="http://schemas.openxmlformats.org/officeDocument/2006/relationships/control" Target="../activeX/activeX155.xml"/><Relationship Id="rId279" Type="http://schemas.openxmlformats.org/officeDocument/2006/relationships/control" Target="../activeX/activeX168.xml"/><Relationship Id="rId22" Type="http://schemas.openxmlformats.org/officeDocument/2006/relationships/image" Target="../media/image15.emf"/><Relationship Id="rId43" Type="http://schemas.openxmlformats.org/officeDocument/2006/relationships/control" Target="../activeX/activeX23.xml"/><Relationship Id="rId64" Type="http://schemas.openxmlformats.org/officeDocument/2006/relationships/image" Target="../media/image31.emf"/><Relationship Id="rId118" Type="http://schemas.openxmlformats.org/officeDocument/2006/relationships/image" Target="../media/image55.emf"/><Relationship Id="rId139" Type="http://schemas.openxmlformats.org/officeDocument/2006/relationships/control" Target="../activeX/activeX81.xml"/><Relationship Id="rId290" Type="http://schemas.openxmlformats.org/officeDocument/2006/relationships/image" Target="../media/image120.emf"/><Relationship Id="rId304" Type="http://schemas.openxmlformats.org/officeDocument/2006/relationships/image" Target="../media/image127.emf"/><Relationship Id="rId85" Type="http://schemas.openxmlformats.org/officeDocument/2006/relationships/control" Target="../activeX/activeX50.xml"/><Relationship Id="rId150" Type="http://schemas.openxmlformats.org/officeDocument/2006/relationships/control" Target="../activeX/activeX87.xml"/><Relationship Id="rId171" Type="http://schemas.openxmlformats.org/officeDocument/2006/relationships/image" Target="../media/image73.emf"/><Relationship Id="rId192" Type="http://schemas.openxmlformats.org/officeDocument/2006/relationships/control" Target="../activeX/activeX115.xml"/><Relationship Id="rId206" Type="http://schemas.openxmlformats.org/officeDocument/2006/relationships/control" Target="../activeX/activeX122.xml"/><Relationship Id="rId227" Type="http://schemas.openxmlformats.org/officeDocument/2006/relationships/control" Target="../activeX/activeX134.xml"/><Relationship Id="rId248" Type="http://schemas.openxmlformats.org/officeDocument/2006/relationships/control" Target="../activeX/activeX148.xml"/><Relationship Id="rId269" Type="http://schemas.openxmlformats.org/officeDocument/2006/relationships/control" Target="../activeX/activeX162.xml"/><Relationship Id="rId12" Type="http://schemas.openxmlformats.org/officeDocument/2006/relationships/image" Target="../media/image10.emf"/><Relationship Id="rId33" Type="http://schemas.openxmlformats.org/officeDocument/2006/relationships/control" Target="../activeX/activeX16.xml"/><Relationship Id="rId108" Type="http://schemas.openxmlformats.org/officeDocument/2006/relationships/image" Target="../media/image50.emf"/><Relationship Id="rId129" Type="http://schemas.openxmlformats.org/officeDocument/2006/relationships/image" Target="../media/image59.emf"/><Relationship Id="rId280" Type="http://schemas.openxmlformats.org/officeDocument/2006/relationships/image" Target="../media/image115.emf"/><Relationship Id="rId54" Type="http://schemas.openxmlformats.org/officeDocument/2006/relationships/image" Target="../media/image27.emf"/><Relationship Id="rId75" Type="http://schemas.openxmlformats.org/officeDocument/2006/relationships/control" Target="../activeX/activeX44.xml"/><Relationship Id="rId96" Type="http://schemas.openxmlformats.org/officeDocument/2006/relationships/image" Target="../media/image44.emf"/><Relationship Id="rId140" Type="http://schemas.openxmlformats.org/officeDocument/2006/relationships/control" Target="../activeX/activeX82.xml"/><Relationship Id="rId161" Type="http://schemas.openxmlformats.org/officeDocument/2006/relationships/control" Target="../activeX/activeX95.xml"/><Relationship Id="rId182" Type="http://schemas.openxmlformats.org/officeDocument/2006/relationships/control" Target="../activeX/activeX107.xml"/><Relationship Id="rId217" Type="http://schemas.openxmlformats.org/officeDocument/2006/relationships/image" Target="../media/image93.emf"/><Relationship Id="rId6" Type="http://schemas.openxmlformats.org/officeDocument/2006/relationships/image" Target="../media/image7.emf"/><Relationship Id="rId238" Type="http://schemas.openxmlformats.org/officeDocument/2006/relationships/image" Target="../media/image99.emf"/><Relationship Id="rId259" Type="http://schemas.openxmlformats.org/officeDocument/2006/relationships/control" Target="../activeX/activeX156.xml"/><Relationship Id="rId23" Type="http://schemas.openxmlformats.org/officeDocument/2006/relationships/control" Target="../activeX/activeX11.xml"/><Relationship Id="rId119" Type="http://schemas.openxmlformats.org/officeDocument/2006/relationships/control" Target="../activeX/activeX67.xml"/><Relationship Id="rId270" Type="http://schemas.openxmlformats.org/officeDocument/2006/relationships/image" Target="../media/image111.emf"/><Relationship Id="rId291" Type="http://schemas.openxmlformats.org/officeDocument/2006/relationships/control" Target="../activeX/activeX174.xml"/><Relationship Id="rId44" Type="http://schemas.openxmlformats.org/officeDocument/2006/relationships/image" Target="../media/image24.emf"/><Relationship Id="rId65" Type="http://schemas.openxmlformats.org/officeDocument/2006/relationships/control" Target="../activeX/activeX37.xml"/><Relationship Id="rId86" Type="http://schemas.openxmlformats.org/officeDocument/2006/relationships/image" Target="../media/image39.emf"/><Relationship Id="rId130" Type="http://schemas.openxmlformats.org/officeDocument/2006/relationships/control" Target="../activeX/activeX74.xml"/><Relationship Id="rId151" Type="http://schemas.openxmlformats.org/officeDocument/2006/relationships/control" Target="../activeX/activeX88.xml"/><Relationship Id="rId172" Type="http://schemas.openxmlformats.org/officeDocument/2006/relationships/control" Target="../activeX/activeX102.xml"/><Relationship Id="rId193" Type="http://schemas.openxmlformats.org/officeDocument/2006/relationships/image" Target="../media/image81.emf"/><Relationship Id="rId207" Type="http://schemas.openxmlformats.org/officeDocument/2006/relationships/image" Target="../media/image88.emf"/><Relationship Id="rId228" Type="http://schemas.openxmlformats.org/officeDocument/2006/relationships/control" Target="../activeX/activeX135.xml"/><Relationship Id="rId249" Type="http://schemas.openxmlformats.org/officeDocument/2006/relationships/control" Target="../activeX/activeX149.xml"/><Relationship Id="rId13" Type="http://schemas.openxmlformats.org/officeDocument/2006/relationships/control" Target="../activeX/activeX6.xml"/><Relationship Id="rId109" Type="http://schemas.openxmlformats.org/officeDocument/2006/relationships/control" Target="../activeX/activeX62.xml"/><Relationship Id="rId260" Type="http://schemas.openxmlformats.org/officeDocument/2006/relationships/image" Target="../media/image107.emf"/><Relationship Id="rId281" Type="http://schemas.openxmlformats.org/officeDocument/2006/relationships/control" Target="../activeX/activeX169.xml"/><Relationship Id="rId34" Type="http://schemas.openxmlformats.org/officeDocument/2006/relationships/image" Target="../media/image21.emf"/><Relationship Id="rId55" Type="http://schemas.openxmlformats.org/officeDocument/2006/relationships/control" Target="../activeX/activeX31.xml"/><Relationship Id="rId76" Type="http://schemas.openxmlformats.org/officeDocument/2006/relationships/control" Target="../activeX/activeX45.xml"/><Relationship Id="rId97" Type="http://schemas.openxmlformats.org/officeDocument/2006/relationships/control" Target="../activeX/activeX56.xml"/><Relationship Id="rId120" Type="http://schemas.openxmlformats.org/officeDocument/2006/relationships/image" Target="../media/image56.emf"/><Relationship Id="rId141" Type="http://schemas.openxmlformats.org/officeDocument/2006/relationships/image" Target="../media/image62.emf"/><Relationship Id="rId7" Type="http://schemas.openxmlformats.org/officeDocument/2006/relationships/control" Target="../activeX/activeX3.xml"/><Relationship Id="rId162" Type="http://schemas.openxmlformats.org/officeDocument/2006/relationships/control" Target="../activeX/activeX96.xml"/><Relationship Id="rId183" Type="http://schemas.openxmlformats.org/officeDocument/2006/relationships/control" Target="../activeX/activeX108.xml"/><Relationship Id="rId218" Type="http://schemas.openxmlformats.org/officeDocument/2006/relationships/control" Target="../activeX/activeX128.xml"/><Relationship Id="rId239" Type="http://schemas.openxmlformats.org/officeDocument/2006/relationships/control" Target="../activeX/activeX143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14.xml"/><Relationship Id="rId250" Type="http://schemas.openxmlformats.org/officeDocument/2006/relationships/image" Target="../media/image104.emf"/><Relationship Id="rId255" Type="http://schemas.openxmlformats.org/officeDocument/2006/relationships/control" Target="../activeX/activeX153.xml"/><Relationship Id="rId271" Type="http://schemas.openxmlformats.org/officeDocument/2006/relationships/control" Target="../activeX/activeX163.xml"/><Relationship Id="rId276" Type="http://schemas.openxmlformats.org/officeDocument/2006/relationships/image" Target="../media/image114.emf"/><Relationship Id="rId292" Type="http://schemas.openxmlformats.org/officeDocument/2006/relationships/image" Target="../media/image121.emf"/><Relationship Id="rId297" Type="http://schemas.openxmlformats.org/officeDocument/2006/relationships/control" Target="../activeX/activeX177.xml"/><Relationship Id="rId24" Type="http://schemas.openxmlformats.org/officeDocument/2006/relationships/image" Target="../media/image16.emf"/><Relationship Id="rId40" Type="http://schemas.openxmlformats.org/officeDocument/2006/relationships/image" Target="../media/image23.emf"/><Relationship Id="rId45" Type="http://schemas.openxmlformats.org/officeDocument/2006/relationships/control" Target="../activeX/activeX24.xml"/><Relationship Id="rId66" Type="http://schemas.openxmlformats.org/officeDocument/2006/relationships/control" Target="../activeX/activeX38.xml"/><Relationship Id="rId87" Type="http://schemas.openxmlformats.org/officeDocument/2006/relationships/control" Target="../activeX/activeX51.xml"/><Relationship Id="rId110" Type="http://schemas.openxmlformats.org/officeDocument/2006/relationships/image" Target="../media/image51.emf"/><Relationship Id="rId115" Type="http://schemas.openxmlformats.org/officeDocument/2006/relationships/control" Target="../activeX/activeX65.xml"/><Relationship Id="rId131" Type="http://schemas.openxmlformats.org/officeDocument/2006/relationships/control" Target="../activeX/activeX75.xml"/><Relationship Id="rId136" Type="http://schemas.openxmlformats.org/officeDocument/2006/relationships/control" Target="../activeX/activeX79.xml"/><Relationship Id="rId157" Type="http://schemas.openxmlformats.org/officeDocument/2006/relationships/image" Target="../media/image68.emf"/><Relationship Id="rId178" Type="http://schemas.openxmlformats.org/officeDocument/2006/relationships/control" Target="../activeX/activeX105.xml"/><Relationship Id="rId301" Type="http://schemas.openxmlformats.org/officeDocument/2006/relationships/control" Target="../activeX/activeX179.xml"/><Relationship Id="rId61" Type="http://schemas.openxmlformats.org/officeDocument/2006/relationships/control" Target="../activeX/activeX34.xml"/><Relationship Id="rId82" Type="http://schemas.openxmlformats.org/officeDocument/2006/relationships/image" Target="../media/image37.emf"/><Relationship Id="rId152" Type="http://schemas.openxmlformats.org/officeDocument/2006/relationships/control" Target="../activeX/activeX89.xml"/><Relationship Id="rId173" Type="http://schemas.openxmlformats.org/officeDocument/2006/relationships/image" Target="../media/image74.emf"/><Relationship Id="rId194" Type="http://schemas.openxmlformats.org/officeDocument/2006/relationships/control" Target="../activeX/activeX116.xml"/><Relationship Id="rId199" Type="http://schemas.openxmlformats.org/officeDocument/2006/relationships/image" Target="../media/image84.emf"/><Relationship Id="rId203" Type="http://schemas.openxmlformats.org/officeDocument/2006/relationships/image" Target="../media/image86.emf"/><Relationship Id="rId208" Type="http://schemas.openxmlformats.org/officeDocument/2006/relationships/control" Target="../activeX/activeX123.xml"/><Relationship Id="rId229" Type="http://schemas.openxmlformats.org/officeDocument/2006/relationships/control" Target="../activeX/activeX136.xml"/><Relationship Id="rId19" Type="http://schemas.openxmlformats.org/officeDocument/2006/relationships/control" Target="../activeX/activeX9.xml"/><Relationship Id="rId224" Type="http://schemas.openxmlformats.org/officeDocument/2006/relationships/control" Target="../activeX/activeX132.xml"/><Relationship Id="rId240" Type="http://schemas.openxmlformats.org/officeDocument/2006/relationships/image" Target="../media/image100.emf"/><Relationship Id="rId245" Type="http://schemas.openxmlformats.org/officeDocument/2006/relationships/control" Target="../activeX/activeX146.xml"/><Relationship Id="rId261" Type="http://schemas.openxmlformats.org/officeDocument/2006/relationships/control" Target="../activeX/activeX157.xml"/><Relationship Id="rId266" Type="http://schemas.openxmlformats.org/officeDocument/2006/relationships/image" Target="../media/image109.emf"/><Relationship Id="rId287" Type="http://schemas.openxmlformats.org/officeDocument/2006/relationships/control" Target="../activeX/activeX172.xml"/><Relationship Id="rId14" Type="http://schemas.openxmlformats.org/officeDocument/2006/relationships/image" Target="../media/image11.emf"/><Relationship Id="rId30" Type="http://schemas.openxmlformats.org/officeDocument/2006/relationships/image" Target="../media/image19.emf"/><Relationship Id="rId35" Type="http://schemas.openxmlformats.org/officeDocument/2006/relationships/control" Target="../activeX/activeX17.xml"/><Relationship Id="rId56" Type="http://schemas.openxmlformats.org/officeDocument/2006/relationships/image" Target="../media/image28.emf"/><Relationship Id="rId77" Type="http://schemas.openxmlformats.org/officeDocument/2006/relationships/control" Target="../activeX/activeX46.xml"/><Relationship Id="rId100" Type="http://schemas.openxmlformats.org/officeDocument/2006/relationships/image" Target="../media/image46.emf"/><Relationship Id="rId105" Type="http://schemas.openxmlformats.org/officeDocument/2006/relationships/control" Target="../activeX/activeX60.xml"/><Relationship Id="rId126" Type="http://schemas.openxmlformats.org/officeDocument/2006/relationships/control" Target="../activeX/activeX71.xml"/><Relationship Id="rId147" Type="http://schemas.openxmlformats.org/officeDocument/2006/relationships/image" Target="../media/image65.emf"/><Relationship Id="rId168" Type="http://schemas.openxmlformats.org/officeDocument/2006/relationships/control" Target="../activeX/activeX100.xml"/><Relationship Id="rId282" Type="http://schemas.openxmlformats.org/officeDocument/2006/relationships/image" Target="../media/image116.emf"/><Relationship Id="rId8" Type="http://schemas.openxmlformats.org/officeDocument/2006/relationships/image" Target="../media/image8.emf"/><Relationship Id="rId51" Type="http://schemas.openxmlformats.org/officeDocument/2006/relationships/control" Target="../activeX/activeX29.xml"/><Relationship Id="rId72" Type="http://schemas.openxmlformats.org/officeDocument/2006/relationships/control" Target="../activeX/activeX42.xml"/><Relationship Id="rId93" Type="http://schemas.openxmlformats.org/officeDocument/2006/relationships/control" Target="../activeX/activeX54.xml"/><Relationship Id="rId98" Type="http://schemas.openxmlformats.org/officeDocument/2006/relationships/image" Target="../media/image45.emf"/><Relationship Id="rId121" Type="http://schemas.openxmlformats.org/officeDocument/2006/relationships/control" Target="../activeX/activeX68.xml"/><Relationship Id="rId142" Type="http://schemas.openxmlformats.org/officeDocument/2006/relationships/control" Target="../activeX/activeX83.xml"/><Relationship Id="rId163" Type="http://schemas.openxmlformats.org/officeDocument/2006/relationships/image" Target="../media/image70.emf"/><Relationship Id="rId184" Type="http://schemas.openxmlformats.org/officeDocument/2006/relationships/control" Target="../activeX/activeX109.xml"/><Relationship Id="rId189" Type="http://schemas.openxmlformats.org/officeDocument/2006/relationships/control" Target="../activeX/activeX113.xml"/><Relationship Id="rId219" Type="http://schemas.openxmlformats.org/officeDocument/2006/relationships/image" Target="../media/image94.emf"/><Relationship Id="rId3" Type="http://schemas.openxmlformats.org/officeDocument/2006/relationships/control" Target="../activeX/activeX1.xml"/><Relationship Id="rId214" Type="http://schemas.openxmlformats.org/officeDocument/2006/relationships/control" Target="../activeX/activeX126.xml"/><Relationship Id="rId230" Type="http://schemas.openxmlformats.org/officeDocument/2006/relationships/image" Target="../media/image97.emf"/><Relationship Id="rId235" Type="http://schemas.openxmlformats.org/officeDocument/2006/relationships/control" Target="../activeX/activeX140.xml"/><Relationship Id="rId251" Type="http://schemas.openxmlformats.org/officeDocument/2006/relationships/control" Target="../activeX/activeX150.xml"/><Relationship Id="rId256" Type="http://schemas.openxmlformats.org/officeDocument/2006/relationships/image" Target="../media/image106.emf"/><Relationship Id="rId277" Type="http://schemas.openxmlformats.org/officeDocument/2006/relationships/control" Target="../activeX/activeX166.xml"/><Relationship Id="rId298" Type="http://schemas.openxmlformats.org/officeDocument/2006/relationships/image" Target="../media/image124.emf"/><Relationship Id="rId25" Type="http://schemas.openxmlformats.org/officeDocument/2006/relationships/control" Target="../activeX/activeX12.xml"/><Relationship Id="rId46" Type="http://schemas.openxmlformats.org/officeDocument/2006/relationships/control" Target="../activeX/activeX25.xml"/><Relationship Id="rId67" Type="http://schemas.openxmlformats.org/officeDocument/2006/relationships/control" Target="../activeX/activeX39.xml"/><Relationship Id="rId116" Type="http://schemas.openxmlformats.org/officeDocument/2006/relationships/image" Target="../media/image54.emf"/><Relationship Id="rId137" Type="http://schemas.openxmlformats.org/officeDocument/2006/relationships/image" Target="../media/image61.emf"/><Relationship Id="rId158" Type="http://schemas.openxmlformats.org/officeDocument/2006/relationships/control" Target="../activeX/activeX93.xml"/><Relationship Id="rId272" Type="http://schemas.openxmlformats.org/officeDocument/2006/relationships/image" Target="../media/image112.emf"/><Relationship Id="rId293" Type="http://schemas.openxmlformats.org/officeDocument/2006/relationships/control" Target="../activeX/activeX175.xml"/><Relationship Id="rId302" Type="http://schemas.openxmlformats.org/officeDocument/2006/relationships/image" Target="../media/image126.emf"/><Relationship Id="rId20" Type="http://schemas.openxmlformats.org/officeDocument/2006/relationships/image" Target="../media/image14.emf"/><Relationship Id="rId41" Type="http://schemas.openxmlformats.org/officeDocument/2006/relationships/control" Target="../activeX/activeX21.xml"/><Relationship Id="rId62" Type="http://schemas.openxmlformats.org/officeDocument/2006/relationships/control" Target="../activeX/activeX35.xml"/><Relationship Id="rId83" Type="http://schemas.openxmlformats.org/officeDocument/2006/relationships/control" Target="../activeX/activeX49.xml"/><Relationship Id="rId88" Type="http://schemas.openxmlformats.org/officeDocument/2006/relationships/image" Target="../media/image40.emf"/><Relationship Id="rId111" Type="http://schemas.openxmlformats.org/officeDocument/2006/relationships/control" Target="../activeX/activeX63.xml"/><Relationship Id="rId132" Type="http://schemas.openxmlformats.org/officeDocument/2006/relationships/control" Target="../activeX/activeX76.xml"/><Relationship Id="rId153" Type="http://schemas.openxmlformats.org/officeDocument/2006/relationships/image" Target="../media/image67.emf"/><Relationship Id="rId174" Type="http://schemas.openxmlformats.org/officeDocument/2006/relationships/control" Target="../activeX/activeX103.xml"/><Relationship Id="rId179" Type="http://schemas.openxmlformats.org/officeDocument/2006/relationships/image" Target="../media/image77.emf"/><Relationship Id="rId195" Type="http://schemas.openxmlformats.org/officeDocument/2006/relationships/image" Target="../media/image82.emf"/><Relationship Id="rId209" Type="http://schemas.openxmlformats.org/officeDocument/2006/relationships/image" Target="../media/image89.emf"/><Relationship Id="rId190" Type="http://schemas.openxmlformats.org/officeDocument/2006/relationships/control" Target="../activeX/activeX114.xml"/><Relationship Id="rId204" Type="http://schemas.openxmlformats.org/officeDocument/2006/relationships/control" Target="../activeX/activeX121.xml"/><Relationship Id="rId220" Type="http://schemas.openxmlformats.org/officeDocument/2006/relationships/control" Target="../activeX/activeX129.xml"/><Relationship Id="rId225" Type="http://schemas.openxmlformats.org/officeDocument/2006/relationships/control" Target="../activeX/activeX133.xml"/><Relationship Id="rId241" Type="http://schemas.openxmlformats.org/officeDocument/2006/relationships/control" Target="../activeX/activeX144.xml"/><Relationship Id="rId246" Type="http://schemas.openxmlformats.org/officeDocument/2006/relationships/image" Target="../media/image103.emf"/><Relationship Id="rId267" Type="http://schemas.openxmlformats.org/officeDocument/2006/relationships/control" Target="../activeX/activeX161.xml"/><Relationship Id="rId288" Type="http://schemas.openxmlformats.org/officeDocument/2006/relationships/image" Target="../media/image119.emf"/><Relationship Id="rId15" Type="http://schemas.openxmlformats.org/officeDocument/2006/relationships/control" Target="../activeX/activeX7.xml"/><Relationship Id="rId36" Type="http://schemas.openxmlformats.org/officeDocument/2006/relationships/image" Target="../media/image22.emf"/><Relationship Id="rId57" Type="http://schemas.openxmlformats.org/officeDocument/2006/relationships/control" Target="../activeX/activeX32.xml"/><Relationship Id="rId106" Type="http://schemas.openxmlformats.org/officeDocument/2006/relationships/image" Target="../media/image49.emf"/><Relationship Id="rId127" Type="http://schemas.openxmlformats.org/officeDocument/2006/relationships/control" Target="../activeX/activeX72.xml"/><Relationship Id="rId262" Type="http://schemas.openxmlformats.org/officeDocument/2006/relationships/control" Target="../activeX/activeX158.xml"/><Relationship Id="rId283" Type="http://schemas.openxmlformats.org/officeDocument/2006/relationships/control" Target="../activeX/activeX170.xml"/><Relationship Id="rId10" Type="http://schemas.openxmlformats.org/officeDocument/2006/relationships/image" Target="../media/image9.emf"/><Relationship Id="rId31" Type="http://schemas.openxmlformats.org/officeDocument/2006/relationships/control" Target="../activeX/activeX15.xml"/><Relationship Id="rId52" Type="http://schemas.openxmlformats.org/officeDocument/2006/relationships/image" Target="../media/image26.emf"/><Relationship Id="rId73" Type="http://schemas.openxmlformats.org/officeDocument/2006/relationships/control" Target="../activeX/activeX43.xml"/><Relationship Id="rId78" Type="http://schemas.openxmlformats.org/officeDocument/2006/relationships/image" Target="../media/image35.emf"/><Relationship Id="rId94" Type="http://schemas.openxmlformats.org/officeDocument/2006/relationships/image" Target="../media/image43.emf"/><Relationship Id="rId99" Type="http://schemas.openxmlformats.org/officeDocument/2006/relationships/control" Target="../activeX/activeX57.xml"/><Relationship Id="rId101" Type="http://schemas.openxmlformats.org/officeDocument/2006/relationships/control" Target="../activeX/activeX58.xml"/><Relationship Id="rId122" Type="http://schemas.openxmlformats.org/officeDocument/2006/relationships/image" Target="../media/image57.emf"/><Relationship Id="rId143" Type="http://schemas.openxmlformats.org/officeDocument/2006/relationships/image" Target="../media/image63.emf"/><Relationship Id="rId148" Type="http://schemas.openxmlformats.org/officeDocument/2006/relationships/control" Target="../activeX/activeX86.xml"/><Relationship Id="rId164" Type="http://schemas.openxmlformats.org/officeDocument/2006/relationships/control" Target="../activeX/activeX97.xml"/><Relationship Id="rId169" Type="http://schemas.openxmlformats.org/officeDocument/2006/relationships/image" Target="../media/image72.emf"/><Relationship Id="rId185" Type="http://schemas.openxmlformats.org/officeDocument/2006/relationships/control" Target="../activeX/activeX110.xml"/><Relationship Id="rId4" Type="http://schemas.openxmlformats.org/officeDocument/2006/relationships/image" Target="../media/image6.emf"/><Relationship Id="rId9" Type="http://schemas.openxmlformats.org/officeDocument/2006/relationships/control" Target="../activeX/activeX4.xml"/><Relationship Id="rId180" Type="http://schemas.openxmlformats.org/officeDocument/2006/relationships/control" Target="../activeX/activeX106.xml"/><Relationship Id="rId210" Type="http://schemas.openxmlformats.org/officeDocument/2006/relationships/control" Target="../activeX/activeX124.xml"/><Relationship Id="rId215" Type="http://schemas.openxmlformats.org/officeDocument/2006/relationships/image" Target="../media/image92.emf"/><Relationship Id="rId236" Type="http://schemas.openxmlformats.org/officeDocument/2006/relationships/control" Target="../activeX/activeX141.xml"/><Relationship Id="rId257" Type="http://schemas.openxmlformats.org/officeDocument/2006/relationships/control" Target="../activeX/activeX154.xml"/><Relationship Id="rId278" Type="http://schemas.openxmlformats.org/officeDocument/2006/relationships/control" Target="../activeX/activeX167.xml"/><Relationship Id="rId26" Type="http://schemas.openxmlformats.org/officeDocument/2006/relationships/image" Target="../media/image17.emf"/><Relationship Id="rId231" Type="http://schemas.openxmlformats.org/officeDocument/2006/relationships/control" Target="../activeX/activeX137.xml"/><Relationship Id="rId252" Type="http://schemas.openxmlformats.org/officeDocument/2006/relationships/control" Target="../activeX/activeX151.xml"/><Relationship Id="rId273" Type="http://schemas.openxmlformats.org/officeDocument/2006/relationships/control" Target="../activeX/activeX164.xml"/><Relationship Id="rId294" Type="http://schemas.openxmlformats.org/officeDocument/2006/relationships/image" Target="../media/image122.emf"/><Relationship Id="rId47" Type="http://schemas.openxmlformats.org/officeDocument/2006/relationships/control" Target="../activeX/activeX26.xml"/><Relationship Id="rId68" Type="http://schemas.openxmlformats.org/officeDocument/2006/relationships/image" Target="../media/image32.emf"/><Relationship Id="rId89" Type="http://schemas.openxmlformats.org/officeDocument/2006/relationships/control" Target="../activeX/activeX52.xml"/><Relationship Id="rId112" Type="http://schemas.openxmlformats.org/officeDocument/2006/relationships/image" Target="../media/image52.emf"/><Relationship Id="rId133" Type="http://schemas.openxmlformats.org/officeDocument/2006/relationships/image" Target="../media/image60.emf"/><Relationship Id="rId154" Type="http://schemas.openxmlformats.org/officeDocument/2006/relationships/control" Target="../activeX/activeX90.xml"/><Relationship Id="rId175" Type="http://schemas.openxmlformats.org/officeDocument/2006/relationships/image" Target="../media/image75.emf"/><Relationship Id="rId196" Type="http://schemas.openxmlformats.org/officeDocument/2006/relationships/control" Target="../activeX/activeX117.xml"/><Relationship Id="rId200" Type="http://schemas.openxmlformats.org/officeDocument/2006/relationships/control" Target="../activeX/activeX119.xml"/><Relationship Id="rId16" Type="http://schemas.openxmlformats.org/officeDocument/2006/relationships/image" Target="../media/image12.emf"/><Relationship Id="rId221" Type="http://schemas.openxmlformats.org/officeDocument/2006/relationships/control" Target="../activeX/activeX130.xml"/><Relationship Id="rId242" Type="http://schemas.openxmlformats.org/officeDocument/2006/relationships/image" Target="../media/image101.emf"/><Relationship Id="rId263" Type="http://schemas.openxmlformats.org/officeDocument/2006/relationships/control" Target="../activeX/activeX159.xml"/><Relationship Id="rId284" Type="http://schemas.openxmlformats.org/officeDocument/2006/relationships/image" Target="../media/image117.emf"/><Relationship Id="rId37" Type="http://schemas.openxmlformats.org/officeDocument/2006/relationships/control" Target="../activeX/activeX18.xml"/><Relationship Id="rId58" Type="http://schemas.openxmlformats.org/officeDocument/2006/relationships/image" Target="../media/image29.emf"/><Relationship Id="rId79" Type="http://schemas.openxmlformats.org/officeDocument/2006/relationships/control" Target="../activeX/activeX47.xml"/><Relationship Id="rId102" Type="http://schemas.openxmlformats.org/officeDocument/2006/relationships/image" Target="../media/image47.emf"/><Relationship Id="rId123" Type="http://schemas.openxmlformats.org/officeDocument/2006/relationships/control" Target="../activeX/activeX69.xml"/><Relationship Id="rId144" Type="http://schemas.openxmlformats.org/officeDocument/2006/relationships/control" Target="../activeX/activeX84.xml"/><Relationship Id="rId90" Type="http://schemas.openxmlformats.org/officeDocument/2006/relationships/image" Target="../media/image41.emf"/><Relationship Id="rId165" Type="http://schemas.openxmlformats.org/officeDocument/2006/relationships/control" Target="../activeX/activeX98.xml"/><Relationship Id="rId186" Type="http://schemas.openxmlformats.org/officeDocument/2006/relationships/control" Target="../activeX/activeX111.xml"/><Relationship Id="rId211" Type="http://schemas.openxmlformats.org/officeDocument/2006/relationships/image" Target="../media/image90.emf"/><Relationship Id="rId232" Type="http://schemas.openxmlformats.org/officeDocument/2006/relationships/control" Target="../activeX/activeX138.xml"/><Relationship Id="rId253" Type="http://schemas.openxmlformats.org/officeDocument/2006/relationships/control" Target="../activeX/activeX152.xml"/><Relationship Id="rId274" Type="http://schemas.openxmlformats.org/officeDocument/2006/relationships/image" Target="../media/image113.emf"/><Relationship Id="rId295" Type="http://schemas.openxmlformats.org/officeDocument/2006/relationships/control" Target="../activeX/activeX176.xml"/><Relationship Id="rId27" Type="http://schemas.openxmlformats.org/officeDocument/2006/relationships/control" Target="../activeX/activeX13.xml"/><Relationship Id="rId48" Type="http://schemas.openxmlformats.org/officeDocument/2006/relationships/image" Target="../media/image25.emf"/><Relationship Id="rId69" Type="http://schemas.openxmlformats.org/officeDocument/2006/relationships/control" Target="../activeX/activeX40.xml"/><Relationship Id="rId113" Type="http://schemas.openxmlformats.org/officeDocument/2006/relationships/control" Target="../activeX/activeX64.xml"/><Relationship Id="rId134" Type="http://schemas.openxmlformats.org/officeDocument/2006/relationships/control" Target="../activeX/activeX77.xml"/><Relationship Id="rId80" Type="http://schemas.openxmlformats.org/officeDocument/2006/relationships/image" Target="../media/image36.emf"/><Relationship Id="rId155" Type="http://schemas.openxmlformats.org/officeDocument/2006/relationships/control" Target="../activeX/activeX91.xml"/><Relationship Id="rId176" Type="http://schemas.openxmlformats.org/officeDocument/2006/relationships/control" Target="../activeX/activeX104.xml"/><Relationship Id="rId197" Type="http://schemas.openxmlformats.org/officeDocument/2006/relationships/image" Target="../media/image83.emf"/><Relationship Id="rId201" Type="http://schemas.openxmlformats.org/officeDocument/2006/relationships/image" Target="../media/image85.emf"/><Relationship Id="rId222" Type="http://schemas.openxmlformats.org/officeDocument/2006/relationships/image" Target="../media/image95.emf"/><Relationship Id="rId243" Type="http://schemas.openxmlformats.org/officeDocument/2006/relationships/control" Target="../activeX/activeX145.xml"/><Relationship Id="rId264" Type="http://schemas.openxmlformats.org/officeDocument/2006/relationships/image" Target="../media/image108.emf"/><Relationship Id="rId285" Type="http://schemas.openxmlformats.org/officeDocument/2006/relationships/control" Target="../activeX/activeX171.xml"/><Relationship Id="rId17" Type="http://schemas.openxmlformats.org/officeDocument/2006/relationships/control" Target="../activeX/activeX8.xml"/><Relationship Id="rId38" Type="http://schemas.openxmlformats.org/officeDocument/2006/relationships/control" Target="../activeX/activeX19.xml"/><Relationship Id="rId59" Type="http://schemas.openxmlformats.org/officeDocument/2006/relationships/control" Target="../activeX/activeX33.xml"/><Relationship Id="rId103" Type="http://schemas.openxmlformats.org/officeDocument/2006/relationships/control" Target="../activeX/activeX59.xml"/><Relationship Id="rId124" Type="http://schemas.openxmlformats.org/officeDocument/2006/relationships/control" Target="../activeX/activeX70.xml"/><Relationship Id="rId70" Type="http://schemas.openxmlformats.org/officeDocument/2006/relationships/image" Target="../media/image33.emf"/><Relationship Id="rId91" Type="http://schemas.openxmlformats.org/officeDocument/2006/relationships/control" Target="../activeX/activeX53.xml"/><Relationship Id="rId145" Type="http://schemas.openxmlformats.org/officeDocument/2006/relationships/image" Target="../media/image64.emf"/><Relationship Id="rId166" Type="http://schemas.openxmlformats.org/officeDocument/2006/relationships/control" Target="../activeX/activeX99.xml"/><Relationship Id="rId187" Type="http://schemas.openxmlformats.org/officeDocument/2006/relationships/image" Target="../media/image79.emf"/><Relationship Id="rId1" Type="http://schemas.openxmlformats.org/officeDocument/2006/relationships/drawing" Target="../drawings/drawing19.xml"/><Relationship Id="rId212" Type="http://schemas.openxmlformats.org/officeDocument/2006/relationships/control" Target="../activeX/activeX125.xml"/><Relationship Id="rId233" Type="http://schemas.openxmlformats.org/officeDocument/2006/relationships/control" Target="../activeX/activeX139.xml"/><Relationship Id="rId254" Type="http://schemas.openxmlformats.org/officeDocument/2006/relationships/image" Target="../media/image105.emf"/><Relationship Id="rId28" Type="http://schemas.openxmlformats.org/officeDocument/2006/relationships/image" Target="../media/image18.emf"/><Relationship Id="rId49" Type="http://schemas.openxmlformats.org/officeDocument/2006/relationships/control" Target="../activeX/activeX27.xml"/><Relationship Id="rId114" Type="http://schemas.openxmlformats.org/officeDocument/2006/relationships/image" Target="../media/image53.emf"/><Relationship Id="rId275" Type="http://schemas.openxmlformats.org/officeDocument/2006/relationships/control" Target="../activeX/activeX165.xml"/><Relationship Id="rId296" Type="http://schemas.openxmlformats.org/officeDocument/2006/relationships/image" Target="../media/image123.emf"/><Relationship Id="rId300" Type="http://schemas.openxmlformats.org/officeDocument/2006/relationships/image" Target="../media/image125.emf"/><Relationship Id="rId60" Type="http://schemas.openxmlformats.org/officeDocument/2006/relationships/image" Target="../media/image30.emf"/><Relationship Id="rId81" Type="http://schemas.openxmlformats.org/officeDocument/2006/relationships/control" Target="../activeX/activeX48.xml"/><Relationship Id="rId135" Type="http://schemas.openxmlformats.org/officeDocument/2006/relationships/control" Target="../activeX/activeX78.xml"/><Relationship Id="rId156" Type="http://schemas.openxmlformats.org/officeDocument/2006/relationships/control" Target="../activeX/activeX92.xml"/><Relationship Id="rId177" Type="http://schemas.openxmlformats.org/officeDocument/2006/relationships/image" Target="../media/image76.emf"/><Relationship Id="rId198" Type="http://schemas.openxmlformats.org/officeDocument/2006/relationships/control" Target="../activeX/activeX118.xml"/><Relationship Id="rId202" Type="http://schemas.openxmlformats.org/officeDocument/2006/relationships/control" Target="../activeX/activeX120.xml"/><Relationship Id="rId223" Type="http://schemas.openxmlformats.org/officeDocument/2006/relationships/control" Target="../activeX/activeX131.xml"/><Relationship Id="rId244" Type="http://schemas.openxmlformats.org/officeDocument/2006/relationships/image" Target="../media/image102.emf"/><Relationship Id="rId18" Type="http://schemas.openxmlformats.org/officeDocument/2006/relationships/image" Target="../media/image13.emf"/><Relationship Id="rId39" Type="http://schemas.openxmlformats.org/officeDocument/2006/relationships/control" Target="../activeX/activeX20.xml"/><Relationship Id="rId265" Type="http://schemas.openxmlformats.org/officeDocument/2006/relationships/control" Target="../activeX/activeX160.xml"/><Relationship Id="rId286" Type="http://schemas.openxmlformats.org/officeDocument/2006/relationships/image" Target="../media/image118.emf"/><Relationship Id="rId50" Type="http://schemas.openxmlformats.org/officeDocument/2006/relationships/control" Target="../activeX/activeX28.xml"/><Relationship Id="rId104" Type="http://schemas.openxmlformats.org/officeDocument/2006/relationships/image" Target="../media/image48.emf"/><Relationship Id="rId125" Type="http://schemas.openxmlformats.org/officeDocument/2006/relationships/image" Target="../media/image58.emf"/><Relationship Id="rId146" Type="http://schemas.openxmlformats.org/officeDocument/2006/relationships/control" Target="../activeX/activeX85.xml"/><Relationship Id="rId167" Type="http://schemas.openxmlformats.org/officeDocument/2006/relationships/image" Target="../media/image71.emf"/><Relationship Id="rId188" Type="http://schemas.openxmlformats.org/officeDocument/2006/relationships/control" Target="../activeX/activeX112.xml"/><Relationship Id="rId71" Type="http://schemas.openxmlformats.org/officeDocument/2006/relationships/control" Target="../activeX/activeX41.xml"/><Relationship Id="rId92" Type="http://schemas.openxmlformats.org/officeDocument/2006/relationships/image" Target="../media/image42.emf"/><Relationship Id="rId213" Type="http://schemas.openxmlformats.org/officeDocument/2006/relationships/image" Target="../media/image91.emf"/><Relationship Id="rId234" Type="http://schemas.openxmlformats.org/officeDocument/2006/relationships/image" Target="../media/image98.emf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D27"/>
  <sheetViews>
    <sheetView tabSelected="1" workbookViewId="0">
      <selection activeCell="B41" sqref="B41"/>
    </sheetView>
  </sheetViews>
  <sheetFormatPr baseColWidth="10" defaultRowHeight="13.5" x14ac:dyDescent="0.25"/>
  <cols>
    <col min="2" max="2" width="18.85546875" customWidth="1"/>
  </cols>
  <sheetData>
    <row r="5" spans="2:4" x14ac:dyDescent="0.25">
      <c r="B5" s="43" t="s">
        <v>390</v>
      </c>
    </row>
    <row r="6" spans="2:4" ht="14.25" thickBot="1" x14ac:dyDescent="0.3">
      <c r="B6" s="44" t="s">
        <v>391</v>
      </c>
    </row>
    <row r="8" spans="2:4" x14ac:dyDescent="0.25">
      <c r="B8" s="997"/>
      <c r="C8" s="8" t="s">
        <v>0</v>
      </c>
      <c r="D8" s="9" t="s">
        <v>2</v>
      </c>
    </row>
    <row r="9" spans="2:4" ht="14.25" thickBot="1" x14ac:dyDescent="0.3">
      <c r="B9" s="998"/>
      <c r="C9" s="7" t="s">
        <v>1</v>
      </c>
      <c r="D9" s="10"/>
    </row>
    <row r="10" spans="2:4" x14ac:dyDescent="0.25">
      <c r="B10" s="11" t="s">
        <v>3</v>
      </c>
      <c r="C10" s="3">
        <v>2</v>
      </c>
      <c r="D10" s="12">
        <v>15.8</v>
      </c>
    </row>
    <row r="11" spans="2:4" x14ac:dyDescent="0.25">
      <c r="B11" s="13" t="s">
        <v>4</v>
      </c>
      <c r="C11" s="5">
        <v>9</v>
      </c>
      <c r="D11" s="14">
        <v>3.7</v>
      </c>
    </row>
    <row r="12" spans="2:4" x14ac:dyDescent="0.25">
      <c r="B12" s="11" t="s">
        <v>5</v>
      </c>
      <c r="C12" s="3">
        <v>12</v>
      </c>
      <c r="D12" s="15">
        <v>2.2999999999999998</v>
      </c>
    </row>
    <row r="13" spans="2:4" x14ac:dyDescent="0.25">
      <c r="B13" s="13" t="s">
        <v>6</v>
      </c>
      <c r="C13" s="5">
        <v>15</v>
      </c>
      <c r="D13" s="14">
        <v>1.7</v>
      </c>
    </row>
    <row r="14" spans="2:4" x14ac:dyDescent="0.25">
      <c r="B14" s="11" t="s">
        <v>7</v>
      </c>
      <c r="C14" s="3">
        <v>10</v>
      </c>
      <c r="D14" s="15">
        <v>3.1</v>
      </c>
    </row>
    <row r="15" spans="2:4" x14ac:dyDescent="0.25">
      <c r="B15" s="13" t="s">
        <v>8</v>
      </c>
      <c r="C15" s="5">
        <v>16</v>
      </c>
      <c r="D15" s="14">
        <v>1.2</v>
      </c>
    </row>
    <row r="16" spans="2:4" ht="18" x14ac:dyDescent="0.25">
      <c r="B16" s="11" t="s">
        <v>9</v>
      </c>
      <c r="C16" s="3">
        <v>8</v>
      </c>
      <c r="D16" s="15">
        <v>4.5</v>
      </c>
    </row>
    <row r="17" spans="2:4" ht="18" x14ac:dyDescent="0.25">
      <c r="B17" s="13" t="s">
        <v>10</v>
      </c>
      <c r="C17" s="5">
        <v>5</v>
      </c>
      <c r="D17" s="14">
        <v>6.1</v>
      </c>
    </row>
    <row r="18" spans="2:4" x14ac:dyDescent="0.25">
      <c r="B18" s="11" t="s">
        <v>11</v>
      </c>
      <c r="C18" s="3">
        <v>3</v>
      </c>
      <c r="D18" s="15">
        <v>15.7</v>
      </c>
    </row>
    <row r="19" spans="2:4" ht="18" x14ac:dyDescent="0.25">
      <c r="B19" s="13" t="s">
        <v>12</v>
      </c>
      <c r="C19" s="5">
        <v>4</v>
      </c>
      <c r="D19" s="14">
        <v>8.5</v>
      </c>
    </row>
    <row r="20" spans="2:4" x14ac:dyDescent="0.25">
      <c r="B20" s="11" t="s">
        <v>13</v>
      </c>
      <c r="C20" s="3">
        <v>13</v>
      </c>
      <c r="D20" s="15">
        <v>2.2000000000000002</v>
      </c>
    </row>
    <row r="21" spans="2:4" x14ac:dyDescent="0.25">
      <c r="B21" s="13" t="s">
        <v>14</v>
      </c>
      <c r="C21" s="5">
        <v>7</v>
      </c>
      <c r="D21" s="263">
        <v>5</v>
      </c>
    </row>
    <row r="22" spans="2:4" x14ac:dyDescent="0.25">
      <c r="B22" s="13" t="s">
        <v>15</v>
      </c>
      <c r="C22" s="5">
        <v>1</v>
      </c>
      <c r="D22" s="14">
        <v>19</v>
      </c>
    </row>
    <row r="23" spans="2:4" x14ac:dyDescent="0.25">
      <c r="B23" s="11" t="s">
        <v>16</v>
      </c>
      <c r="C23" s="3">
        <v>11</v>
      </c>
      <c r="D23" s="15">
        <v>2.4</v>
      </c>
    </row>
    <row r="24" spans="2:4" x14ac:dyDescent="0.25">
      <c r="B24" s="13" t="s">
        <v>17</v>
      </c>
      <c r="C24" s="5">
        <v>14</v>
      </c>
      <c r="D24" s="14">
        <v>1.8</v>
      </c>
    </row>
    <row r="25" spans="2:4" x14ac:dyDescent="0.25">
      <c r="B25" s="16" t="s">
        <v>18</v>
      </c>
      <c r="C25" s="6">
        <v>6</v>
      </c>
      <c r="D25" s="17">
        <v>5.8</v>
      </c>
    </row>
    <row r="26" spans="2:4" x14ac:dyDescent="0.25">
      <c r="B26" s="13" t="s">
        <v>19</v>
      </c>
      <c r="C26" s="5">
        <v>17</v>
      </c>
      <c r="D26" s="14">
        <v>0.7</v>
      </c>
    </row>
    <row r="27" spans="2:4" ht="18" x14ac:dyDescent="0.25">
      <c r="B27" s="18" t="s">
        <v>20</v>
      </c>
      <c r="C27" s="19">
        <v>18</v>
      </c>
      <c r="D27" s="20">
        <v>0.3</v>
      </c>
    </row>
  </sheetData>
  <mergeCells count="1">
    <mergeCell ref="B8:B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F22"/>
  <sheetViews>
    <sheetView workbookViewId="0">
      <selection activeCell="H9" sqref="H9"/>
    </sheetView>
  </sheetViews>
  <sheetFormatPr baseColWidth="10" defaultRowHeight="21.75" customHeight="1" x14ac:dyDescent="0.25"/>
  <cols>
    <col min="2" max="2" width="25.85546875" customWidth="1"/>
  </cols>
  <sheetData>
    <row r="2" spans="2:6" ht="30" customHeight="1" x14ac:dyDescent="0.25">
      <c r="B2" s="1001" t="s">
        <v>387</v>
      </c>
      <c r="C2" s="1001"/>
      <c r="D2" s="1001"/>
      <c r="E2" s="1001"/>
      <c r="F2" s="1001"/>
    </row>
    <row r="3" spans="2:6" ht="33" customHeight="1" thickBot="1" x14ac:dyDescent="0.3">
      <c r="B3" s="1002" t="s">
        <v>386</v>
      </c>
      <c r="C3" s="1002"/>
      <c r="D3" s="1002"/>
      <c r="E3" s="1002"/>
      <c r="F3" s="1002"/>
    </row>
    <row r="4" spans="2:6" ht="21.75" customHeight="1" thickBot="1" x14ac:dyDescent="0.3">
      <c r="B4" s="1003"/>
      <c r="C4" s="1022" t="s">
        <v>18</v>
      </c>
      <c r="D4" s="1023"/>
      <c r="E4" s="1022" t="s">
        <v>21</v>
      </c>
      <c r="F4" s="1024"/>
    </row>
    <row r="5" spans="2:6" ht="21.75" customHeight="1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</row>
    <row r="6" spans="2:6" ht="21.75" customHeight="1" thickBot="1" x14ac:dyDescent="0.3">
      <c r="B6" s="151" t="s">
        <v>107</v>
      </c>
      <c r="C6" s="24">
        <v>9547081</v>
      </c>
      <c r="D6" s="24">
        <v>10488344</v>
      </c>
      <c r="E6" s="160">
        <v>175470740</v>
      </c>
      <c r="F6" s="155">
        <v>181950842</v>
      </c>
    </row>
    <row r="7" spans="2:6" ht="21.75" customHeight="1" x14ac:dyDescent="0.25">
      <c r="B7" s="27" t="s">
        <v>108</v>
      </c>
      <c r="C7" s="1046">
        <v>100</v>
      </c>
      <c r="D7" s="1046">
        <v>100</v>
      </c>
      <c r="E7" s="1048">
        <v>100</v>
      </c>
      <c r="F7" s="1048">
        <v>100</v>
      </c>
    </row>
    <row r="8" spans="2:6" ht="21.75" customHeight="1" x14ac:dyDescent="0.25">
      <c r="B8" s="88" t="s">
        <v>109</v>
      </c>
      <c r="C8" s="1047"/>
      <c r="D8" s="1047"/>
      <c r="E8" s="1049"/>
      <c r="F8" s="1049"/>
    </row>
    <row r="9" spans="2:6" ht="21.75" customHeight="1" x14ac:dyDescent="0.25">
      <c r="B9" s="89" t="s">
        <v>110</v>
      </c>
      <c r="C9" s="266">
        <v>65.2</v>
      </c>
      <c r="D9" s="266">
        <v>63.4</v>
      </c>
      <c r="E9" s="272">
        <v>69.400000000000006</v>
      </c>
      <c r="F9" s="272">
        <v>68.900000000000006</v>
      </c>
    </row>
    <row r="10" spans="2:6" ht="21.75" customHeight="1" x14ac:dyDescent="0.25">
      <c r="B10" s="90" t="s">
        <v>111</v>
      </c>
      <c r="C10" s="268">
        <v>34.799999999999997</v>
      </c>
      <c r="D10" s="268">
        <v>36.6</v>
      </c>
      <c r="E10" s="273">
        <v>30.6</v>
      </c>
      <c r="F10" s="273">
        <v>31.1</v>
      </c>
    </row>
    <row r="11" spans="2:6" ht="38.25" customHeight="1" x14ac:dyDescent="0.25">
      <c r="B11" s="91" t="s">
        <v>112</v>
      </c>
      <c r="C11" s="1044">
        <v>100</v>
      </c>
      <c r="D11" s="1044">
        <v>100</v>
      </c>
      <c r="E11" s="1045">
        <v>100</v>
      </c>
      <c r="F11" s="1045">
        <v>100</v>
      </c>
    </row>
    <row r="12" spans="2:6" ht="35.25" customHeight="1" x14ac:dyDescent="0.25">
      <c r="B12" s="92" t="s">
        <v>113</v>
      </c>
      <c r="C12" s="1044"/>
      <c r="D12" s="1044"/>
      <c r="E12" s="1045"/>
      <c r="F12" s="1045"/>
    </row>
    <row r="13" spans="2:6" ht="21.75" customHeight="1" x14ac:dyDescent="0.25">
      <c r="B13" s="90" t="s">
        <v>114</v>
      </c>
      <c r="C13" s="268">
        <v>55.1</v>
      </c>
      <c r="D13" s="268">
        <v>56.4</v>
      </c>
      <c r="E13" s="273">
        <v>63</v>
      </c>
      <c r="F13" s="273">
        <v>62.2</v>
      </c>
    </row>
    <row r="14" spans="2:6" ht="21.75" customHeight="1" x14ac:dyDescent="0.25">
      <c r="B14" s="89" t="s">
        <v>115</v>
      </c>
      <c r="C14" s="266">
        <v>28.2</v>
      </c>
      <c r="D14" s="266">
        <v>27.7</v>
      </c>
      <c r="E14" s="272">
        <v>23.6</v>
      </c>
      <c r="F14" s="272">
        <v>24.6</v>
      </c>
    </row>
    <row r="15" spans="2:6" ht="21.75" customHeight="1" x14ac:dyDescent="0.25">
      <c r="B15" s="90" t="s">
        <v>116</v>
      </c>
      <c r="C15" s="268">
        <v>16.7</v>
      </c>
      <c r="D15" s="268">
        <v>15.9</v>
      </c>
      <c r="E15" s="273">
        <v>13.4</v>
      </c>
      <c r="F15" s="273">
        <v>13.2</v>
      </c>
    </row>
    <row r="16" spans="2:6" ht="21.75" customHeight="1" thickBot="1" x14ac:dyDescent="0.3">
      <c r="B16" s="95" t="s">
        <v>117</v>
      </c>
      <c r="C16" s="274">
        <v>5.2</v>
      </c>
      <c r="D16" s="274">
        <v>5.2</v>
      </c>
      <c r="E16" s="275">
        <v>4.3</v>
      </c>
      <c r="F16" s="275">
        <v>4.3</v>
      </c>
    </row>
    <row r="17" spans="2:6" ht="37.5" customHeight="1" x14ac:dyDescent="0.25">
      <c r="B17" s="27" t="s">
        <v>118</v>
      </c>
      <c r="C17" s="1046">
        <v>100</v>
      </c>
      <c r="D17" s="1046">
        <v>100</v>
      </c>
      <c r="E17" s="1048">
        <v>100</v>
      </c>
      <c r="F17" s="1048">
        <v>100</v>
      </c>
    </row>
    <row r="18" spans="2:6" ht="31.5" customHeight="1" x14ac:dyDescent="0.25">
      <c r="B18" s="88" t="s">
        <v>119</v>
      </c>
      <c r="C18" s="1047"/>
      <c r="D18" s="1047"/>
      <c r="E18" s="1049"/>
      <c r="F18" s="1049"/>
    </row>
    <row r="19" spans="2:6" ht="21.75" customHeight="1" x14ac:dyDescent="0.25">
      <c r="B19" s="89" t="s">
        <v>120</v>
      </c>
      <c r="C19" s="266">
        <v>4.8</v>
      </c>
      <c r="D19" s="266">
        <v>4.5</v>
      </c>
      <c r="E19" s="272">
        <v>4.0999999999999996</v>
      </c>
      <c r="F19" s="272">
        <v>3.8</v>
      </c>
    </row>
    <row r="20" spans="2:6" ht="21.75" customHeight="1" thickBot="1" x14ac:dyDescent="0.3">
      <c r="B20" s="96" t="s">
        <v>121</v>
      </c>
      <c r="C20" s="276">
        <v>95.2</v>
      </c>
      <c r="D20" s="276">
        <v>95.5</v>
      </c>
      <c r="E20" s="277">
        <v>95.9</v>
      </c>
      <c r="F20" s="277">
        <v>96.2</v>
      </c>
    </row>
    <row r="21" spans="2:6" ht="21.75" customHeight="1" x14ac:dyDescent="0.25">
      <c r="B21" s="1043" t="s">
        <v>462</v>
      </c>
      <c r="C21" s="1043"/>
      <c r="D21" s="1043"/>
      <c r="E21" s="1043"/>
      <c r="F21" s="1043"/>
    </row>
    <row r="22" spans="2:6" ht="21.75" customHeight="1" x14ac:dyDescent="0.25">
      <c r="B22" s="1039" t="s">
        <v>122</v>
      </c>
      <c r="C22" s="1039"/>
      <c r="D22" s="1039"/>
      <c r="E22" s="1039"/>
      <c r="F22" s="1039"/>
    </row>
  </sheetData>
  <mergeCells count="19">
    <mergeCell ref="C7:C8"/>
    <mergeCell ref="D7:D8"/>
    <mergeCell ref="E7:E8"/>
    <mergeCell ref="F7:F8"/>
    <mergeCell ref="B2:F2"/>
    <mergeCell ref="B3:F3"/>
    <mergeCell ref="B4:B5"/>
    <mergeCell ref="C4:D4"/>
    <mergeCell ref="E4:F4"/>
    <mergeCell ref="B21:F21"/>
    <mergeCell ref="B22:F22"/>
    <mergeCell ref="C11:C12"/>
    <mergeCell ref="D11:D12"/>
    <mergeCell ref="E11:E12"/>
    <mergeCell ref="F11:F12"/>
    <mergeCell ref="C17:C18"/>
    <mergeCell ref="D17:D18"/>
    <mergeCell ref="E17:E18"/>
    <mergeCell ref="F17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13"/>
  <sheetViews>
    <sheetView workbookViewId="0">
      <selection activeCell="I5" sqref="I5"/>
    </sheetView>
  </sheetViews>
  <sheetFormatPr baseColWidth="10" defaultRowHeight="13.5" x14ac:dyDescent="0.25"/>
  <cols>
    <col min="8" max="11" width="10.140625" customWidth="1"/>
  </cols>
  <sheetData>
    <row r="2" spans="2:14" ht="24" customHeight="1" x14ac:dyDescent="0.25">
      <c r="B2" s="1001" t="s">
        <v>388</v>
      </c>
      <c r="C2" s="1001"/>
      <c r="D2" s="1001"/>
      <c r="E2" s="1001"/>
      <c r="F2" s="1001"/>
    </row>
    <row r="3" spans="2:14" ht="24" customHeight="1" thickBot="1" x14ac:dyDescent="0.3">
      <c r="B3" s="1002" t="s">
        <v>389</v>
      </c>
      <c r="C3" s="1002"/>
      <c r="D3" s="1002"/>
      <c r="E3" s="1002"/>
      <c r="F3" s="1002"/>
    </row>
    <row r="4" spans="2:14" ht="14.25" thickBot="1" x14ac:dyDescent="0.3">
      <c r="B4" s="1003"/>
      <c r="C4" s="1022" t="s">
        <v>18</v>
      </c>
      <c r="D4" s="1023"/>
      <c r="E4" s="1022" t="s">
        <v>21</v>
      </c>
      <c r="F4" s="1024"/>
    </row>
    <row r="5" spans="2:14" ht="14.25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</row>
    <row r="6" spans="2:14" ht="39.75" thickBot="1" x14ac:dyDescent="0.3">
      <c r="B6" s="151" t="s">
        <v>123</v>
      </c>
      <c r="C6" s="24">
        <v>9547081</v>
      </c>
      <c r="D6" s="24">
        <v>10488344</v>
      </c>
      <c r="E6" s="160">
        <v>175470740</v>
      </c>
      <c r="F6" s="155">
        <v>181950842</v>
      </c>
      <c r="H6" s="1050" t="s">
        <v>18</v>
      </c>
      <c r="I6" s="1040"/>
      <c r="J6" s="1040" t="s">
        <v>735</v>
      </c>
      <c r="K6" s="1040"/>
      <c r="L6" s="511"/>
      <c r="M6" s="511"/>
      <c r="N6" s="491"/>
    </row>
    <row r="7" spans="2:14" ht="58.5" x14ac:dyDescent="0.25">
      <c r="B7" s="27" t="s">
        <v>124</v>
      </c>
      <c r="C7" s="28">
        <v>100</v>
      </c>
      <c r="D7" s="28">
        <v>100</v>
      </c>
      <c r="E7" s="159">
        <v>100</v>
      </c>
      <c r="F7" s="154">
        <v>100</v>
      </c>
      <c r="H7" s="512">
        <v>2015</v>
      </c>
      <c r="I7" s="501">
        <v>2016</v>
      </c>
      <c r="J7" s="501">
        <v>2015</v>
      </c>
      <c r="K7" s="501">
        <v>2016</v>
      </c>
      <c r="L7" s="384"/>
      <c r="M7" s="384"/>
      <c r="N7" s="493"/>
    </row>
    <row r="8" spans="2:14" ht="39" x14ac:dyDescent="0.25">
      <c r="B8" s="30" t="s">
        <v>125</v>
      </c>
      <c r="C8" s="32">
        <v>8.5</v>
      </c>
      <c r="D8" s="32">
        <v>5.4</v>
      </c>
      <c r="E8" s="66">
        <v>9.5</v>
      </c>
      <c r="F8" s="66">
        <v>8.8000000000000007</v>
      </c>
      <c r="H8" s="513">
        <f>C6*C8/100</f>
        <v>811501.88500000001</v>
      </c>
      <c r="I8" s="514">
        <f t="shared" ref="I8:K8" si="0">D6*D8/100</f>
        <v>566370.576</v>
      </c>
      <c r="J8" s="514">
        <f t="shared" si="0"/>
        <v>16669720.300000001</v>
      </c>
      <c r="K8" s="514">
        <f t="shared" si="0"/>
        <v>16011674.096000001</v>
      </c>
      <c r="L8" s="508">
        <f>I8/H8-1</f>
        <v>-0.30207115168931498</v>
      </c>
      <c r="M8" s="509" t="s">
        <v>739</v>
      </c>
      <c r="N8" s="515">
        <f>K8/J8-1</f>
        <v>-3.9475539610583588E-2</v>
      </c>
    </row>
    <row r="9" spans="2:14" ht="58.5" x14ac:dyDescent="0.25">
      <c r="B9" s="34" t="s">
        <v>126</v>
      </c>
      <c r="C9" s="28">
        <v>29.9</v>
      </c>
      <c r="D9" s="28">
        <v>34.4</v>
      </c>
      <c r="E9" s="159">
        <v>38.700000000000003</v>
      </c>
      <c r="F9" s="154">
        <v>38.6</v>
      </c>
      <c r="H9" s="513">
        <f>C6*C9/100</f>
        <v>2854577.2189999996</v>
      </c>
      <c r="I9" s="514">
        <f t="shared" ref="I9:K9" si="1">D6*D9/100</f>
        <v>3607990.3359999997</v>
      </c>
      <c r="J9" s="514">
        <f t="shared" si="1"/>
        <v>67907176.38000001</v>
      </c>
      <c r="K9" s="514">
        <f t="shared" si="1"/>
        <v>70233025.011999995</v>
      </c>
      <c r="L9" s="508">
        <f t="shared" ref="L9:L11" si="2">I9/H9-1</f>
        <v>0.26393159448807335</v>
      </c>
      <c r="M9" s="510" t="s">
        <v>740</v>
      </c>
      <c r="N9" s="515">
        <f t="shared" ref="N9:N11" si="3">K9/J9-1</f>
        <v>3.4250409985902452E-2</v>
      </c>
    </row>
    <row r="10" spans="2:14" ht="39" x14ac:dyDescent="0.25">
      <c r="B10" s="30" t="s">
        <v>127</v>
      </c>
      <c r="C10" s="32">
        <v>55.4</v>
      </c>
      <c r="D10" s="32">
        <v>56.8</v>
      </c>
      <c r="E10" s="66">
        <v>45.2</v>
      </c>
      <c r="F10" s="66">
        <v>47.2</v>
      </c>
      <c r="H10" s="513">
        <f>C10*C6/100</f>
        <v>5289082.8739999998</v>
      </c>
      <c r="I10" s="514">
        <f t="shared" ref="I10:K10" si="4">D10*D6/100</f>
        <v>5957379.3919999991</v>
      </c>
      <c r="J10" s="514">
        <f t="shared" si="4"/>
        <v>79312774.480000004</v>
      </c>
      <c r="K10" s="514">
        <f t="shared" si="4"/>
        <v>85880797.42400001</v>
      </c>
      <c r="L10" s="508">
        <f t="shared" si="2"/>
        <v>0.12635395094397217</v>
      </c>
      <c r="M10" s="509" t="s">
        <v>741</v>
      </c>
      <c r="N10" s="515">
        <f t="shared" si="3"/>
        <v>8.2811665422904079E-2</v>
      </c>
    </row>
    <row r="11" spans="2:14" ht="59.25" thickBot="1" x14ac:dyDescent="0.3">
      <c r="B11" s="34" t="s">
        <v>128</v>
      </c>
      <c r="C11" s="28">
        <v>6.2</v>
      </c>
      <c r="D11" s="28">
        <v>3.4</v>
      </c>
      <c r="E11" s="159">
        <v>6.6</v>
      </c>
      <c r="F11" s="154">
        <v>5.4</v>
      </c>
      <c r="H11" s="516">
        <f>C11*C6/100</f>
        <v>591919.022</v>
      </c>
      <c r="I11" s="517">
        <f t="shared" ref="I11:K11" si="5">D11*D6/100</f>
        <v>356603.696</v>
      </c>
      <c r="J11" s="517">
        <f t="shared" si="5"/>
        <v>11581068.84</v>
      </c>
      <c r="K11" s="517">
        <f t="shared" si="5"/>
        <v>9825345.4680000003</v>
      </c>
      <c r="L11" s="518">
        <f t="shared" si="2"/>
        <v>-0.39754648398510162</v>
      </c>
      <c r="M11" s="519" t="s">
        <v>742</v>
      </c>
      <c r="N11" s="520">
        <f t="shared" si="3"/>
        <v>-0.15160287847835641</v>
      </c>
    </row>
    <row r="12" spans="2:14" x14ac:dyDescent="0.25">
      <c r="B12" s="1043" t="s">
        <v>463</v>
      </c>
      <c r="C12" s="1043"/>
      <c r="D12" s="1043"/>
      <c r="E12" s="1043"/>
      <c r="F12" s="1043"/>
    </row>
    <row r="13" spans="2:14" x14ac:dyDescent="0.25">
      <c r="B13" s="1038"/>
      <c r="C13" s="1038"/>
      <c r="D13" s="1038"/>
      <c r="E13" s="1038"/>
      <c r="F13" s="1038"/>
    </row>
  </sheetData>
  <mergeCells count="8">
    <mergeCell ref="J6:K6"/>
    <mergeCell ref="H6:I6"/>
    <mergeCell ref="B12:F13"/>
    <mergeCell ref="B2:F2"/>
    <mergeCell ref="B3:F3"/>
    <mergeCell ref="B4:B5"/>
    <mergeCell ref="C4:D4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21"/>
  <sheetViews>
    <sheetView workbookViewId="0">
      <selection activeCell="D31" sqref="D31"/>
    </sheetView>
  </sheetViews>
  <sheetFormatPr baseColWidth="10" defaultRowHeight="13.5" x14ac:dyDescent="0.25"/>
  <cols>
    <col min="3" max="6" width="11.42578125" customWidth="1"/>
  </cols>
  <sheetData>
    <row r="2" spans="2:8" x14ac:dyDescent="0.25">
      <c r="B2" s="43" t="s">
        <v>400</v>
      </c>
    </row>
    <row r="3" spans="2:8" ht="14.25" thickBot="1" x14ac:dyDescent="0.3">
      <c r="B3" s="44" t="s">
        <v>401</v>
      </c>
    </row>
    <row r="16" spans="2:8" x14ac:dyDescent="0.25">
      <c r="B16" s="409"/>
      <c r="C16" s="409" t="s">
        <v>129</v>
      </c>
      <c r="D16" s="409" t="s">
        <v>130</v>
      </c>
      <c r="E16" s="409" t="s">
        <v>131</v>
      </c>
      <c r="F16" s="409" t="s">
        <v>132</v>
      </c>
      <c r="G16" s="409"/>
      <c r="H16" s="409"/>
    </row>
    <row r="17" spans="2:8" x14ac:dyDescent="0.25">
      <c r="B17" s="409" t="s">
        <v>51</v>
      </c>
      <c r="C17" s="409">
        <v>5.4</v>
      </c>
      <c r="D17" s="409">
        <v>8.5</v>
      </c>
      <c r="E17" s="409">
        <v>39.799999999999997</v>
      </c>
      <c r="F17" s="409">
        <v>46.2</v>
      </c>
      <c r="G17" s="409"/>
      <c r="H17" s="409"/>
    </row>
    <row r="18" spans="2:8" x14ac:dyDescent="0.25">
      <c r="B18" s="409" t="s">
        <v>18</v>
      </c>
      <c r="C18" s="409">
        <v>3.4</v>
      </c>
      <c r="D18" s="409">
        <v>5.4</v>
      </c>
      <c r="E18" s="409">
        <v>34.4</v>
      </c>
      <c r="F18" s="409">
        <v>56.8</v>
      </c>
      <c r="G18" s="409"/>
      <c r="H18" s="409"/>
    </row>
    <row r="20" spans="2:8" ht="45" x14ac:dyDescent="0.25">
      <c r="B20" s="97" t="s">
        <v>133</v>
      </c>
    </row>
    <row r="21" spans="2:8" x14ac:dyDescent="0.25">
      <c r="B21" s="1" t="s">
        <v>79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T70"/>
  <sheetViews>
    <sheetView topLeftCell="A7" workbookViewId="0">
      <selection activeCell="L66" sqref="L66"/>
    </sheetView>
  </sheetViews>
  <sheetFormatPr baseColWidth="10" defaultRowHeight="13.5" x14ac:dyDescent="0.25"/>
  <sheetData>
    <row r="2" spans="2:12" s="98" customFormat="1" x14ac:dyDescent="0.25">
      <c r="B2" s="43" t="s">
        <v>134</v>
      </c>
      <c r="L2" s="43" t="s">
        <v>540</v>
      </c>
    </row>
    <row r="3" spans="2:12" s="98" customFormat="1" ht="14.25" thickBot="1" x14ac:dyDescent="0.3">
      <c r="B3" s="44" t="s">
        <v>135</v>
      </c>
      <c r="L3" s="44" t="s">
        <v>541</v>
      </c>
    </row>
    <row r="35" spans="2:20" ht="14.25" thickBot="1" x14ac:dyDescent="0.3"/>
    <row r="36" spans="2:20" x14ac:dyDescent="0.25">
      <c r="B36" s="521"/>
      <c r="C36" s="511" t="s">
        <v>136</v>
      </c>
      <c r="D36" s="511" t="s">
        <v>137</v>
      </c>
      <c r="E36" s="511" t="s">
        <v>138</v>
      </c>
      <c r="F36" s="491" t="s">
        <v>139</v>
      </c>
      <c r="G36" s="521" t="s">
        <v>136</v>
      </c>
      <c r="H36" s="511" t="s">
        <v>137</v>
      </c>
      <c r="I36" s="511" t="s">
        <v>138</v>
      </c>
      <c r="J36" s="511" t="s">
        <v>139</v>
      </c>
      <c r="K36" s="491"/>
      <c r="L36" s="223"/>
      <c r="M36" s="43" t="s">
        <v>503</v>
      </c>
      <c r="N36" s="55"/>
      <c r="O36" s="55"/>
      <c r="P36" s="55"/>
      <c r="Q36" s="55"/>
      <c r="R36" s="55"/>
      <c r="S36" s="98"/>
      <c r="T36" s="98"/>
    </row>
    <row r="37" spans="2:20" ht="14.25" thickBot="1" x14ac:dyDescent="0.3">
      <c r="B37" s="494" t="s">
        <v>140</v>
      </c>
      <c r="C37" s="384">
        <v>87.4</v>
      </c>
      <c r="D37" s="384"/>
      <c r="E37" s="384"/>
      <c r="F37" s="493"/>
      <c r="G37" s="494" t="s">
        <v>140</v>
      </c>
      <c r="H37" s="384">
        <v>84.2</v>
      </c>
      <c r="I37" s="384"/>
      <c r="J37" s="384"/>
      <c r="K37" s="493"/>
      <c r="L37" s="223"/>
      <c r="M37" s="44" t="s">
        <v>504</v>
      </c>
      <c r="N37" s="202"/>
      <c r="O37" s="202"/>
      <c r="P37" s="202"/>
      <c r="Q37" s="202"/>
      <c r="R37" s="202"/>
      <c r="S37" s="98"/>
      <c r="T37" s="98"/>
    </row>
    <row r="38" spans="2:20" x14ac:dyDescent="0.25">
      <c r="B38" s="494" t="s">
        <v>141</v>
      </c>
      <c r="C38" s="384">
        <v>57</v>
      </c>
      <c r="D38" s="384">
        <v>26.1</v>
      </c>
      <c r="E38" s="384"/>
      <c r="F38" s="493"/>
      <c r="G38" s="494" t="s">
        <v>141</v>
      </c>
      <c r="H38" s="384">
        <v>59.7</v>
      </c>
      <c r="I38" s="384">
        <v>33.700000000000003</v>
      </c>
      <c r="J38" s="384"/>
      <c r="K38" s="493"/>
      <c r="L38" s="223"/>
      <c r="M38" s="218" t="s">
        <v>503</v>
      </c>
      <c r="N38" s="22"/>
      <c r="O38" s="203"/>
      <c r="P38" s="204"/>
      <c r="Q38" s="204"/>
      <c r="R38" s="204"/>
    </row>
    <row r="39" spans="2:20" ht="14.25" thickBot="1" x14ac:dyDescent="0.3">
      <c r="B39" s="494" t="s">
        <v>142</v>
      </c>
      <c r="C39" s="384">
        <v>78.5</v>
      </c>
      <c r="D39" s="384">
        <v>18</v>
      </c>
      <c r="E39" s="384"/>
      <c r="F39" s="493"/>
      <c r="G39" s="494" t="s">
        <v>142</v>
      </c>
      <c r="H39" s="384">
        <v>70.5</v>
      </c>
      <c r="I39" s="384">
        <v>23.7</v>
      </c>
      <c r="J39" s="384"/>
      <c r="K39" s="493"/>
      <c r="L39" s="223"/>
      <c r="M39" s="219" t="s">
        <v>504</v>
      </c>
      <c r="N39" s="23"/>
      <c r="O39" s="205"/>
      <c r="P39" s="206"/>
      <c r="Q39" s="206"/>
      <c r="R39" s="206"/>
    </row>
    <row r="40" spans="2:20" ht="54" x14ac:dyDescent="0.25">
      <c r="B40" s="494" t="s">
        <v>143</v>
      </c>
      <c r="C40" s="384">
        <v>58.2</v>
      </c>
      <c r="D40" s="384">
        <v>13.6</v>
      </c>
      <c r="E40" s="384">
        <v>24.3</v>
      </c>
      <c r="F40" s="493"/>
      <c r="G40" s="494" t="s">
        <v>143</v>
      </c>
      <c r="H40" s="384">
        <v>76.2</v>
      </c>
      <c r="I40" s="384">
        <v>13.1</v>
      </c>
      <c r="J40" s="384">
        <v>25.5</v>
      </c>
      <c r="K40" s="493"/>
      <c r="L40" s="223"/>
      <c r="M40" s="100" t="s">
        <v>149</v>
      </c>
      <c r="N40" s="23" t="s">
        <v>151</v>
      </c>
      <c r="O40" s="196" t="s">
        <v>529</v>
      </c>
      <c r="P40" s="207"/>
      <c r="Q40" s="207"/>
      <c r="R40" s="203"/>
    </row>
    <row r="41" spans="2:20" ht="27.75" thickBot="1" x14ac:dyDescent="0.3">
      <c r="B41" s="494" t="s">
        <v>144</v>
      </c>
      <c r="C41" s="384">
        <v>72.5</v>
      </c>
      <c r="D41" s="384"/>
      <c r="E41" s="384"/>
      <c r="F41" s="493"/>
      <c r="G41" s="494" t="s">
        <v>144</v>
      </c>
      <c r="H41" s="384">
        <v>72</v>
      </c>
      <c r="I41" s="384"/>
      <c r="J41" s="384"/>
      <c r="K41" s="493"/>
      <c r="L41" s="223"/>
      <c r="M41" s="101" t="s">
        <v>150</v>
      </c>
      <c r="N41" s="102" t="s">
        <v>152</v>
      </c>
      <c r="O41" s="103"/>
      <c r="P41" s="208"/>
      <c r="Q41" s="208"/>
      <c r="R41" s="205"/>
    </row>
    <row r="42" spans="2:20" ht="45" x14ac:dyDescent="0.25">
      <c r="B42" s="494" t="s">
        <v>145</v>
      </c>
      <c r="C42" s="384">
        <v>42.3</v>
      </c>
      <c r="D42" s="384">
        <v>47.6</v>
      </c>
      <c r="E42" s="384"/>
      <c r="F42" s="493">
        <v>5.6</v>
      </c>
      <c r="G42" s="494" t="s">
        <v>145</v>
      </c>
      <c r="H42" s="384">
        <v>51.7</v>
      </c>
      <c r="I42" s="384">
        <v>45.3</v>
      </c>
      <c r="J42" s="384"/>
      <c r="K42" s="493"/>
      <c r="L42" s="223"/>
      <c r="M42" s="210"/>
      <c r="N42" s="105" t="s">
        <v>153</v>
      </c>
      <c r="O42" s="105" t="s">
        <v>530</v>
      </c>
      <c r="P42" s="105" t="s">
        <v>531</v>
      </c>
      <c r="Q42" s="106" t="s">
        <v>532</v>
      </c>
      <c r="R42" s="107" t="s">
        <v>533</v>
      </c>
    </row>
    <row r="43" spans="2:20" ht="14.25" thickBot="1" x14ac:dyDescent="0.3">
      <c r="B43" s="494" t="s">
        <v>146</v>
      </c>
      <c r="C43" s="384">
        <v>56.4</v>
      </c>
      <c r="D43" s="384">
        <v>32.1</v>
      </c>
      <c r="E43" s="384"/>
      <c r="F43" s="493"/>
      <c r="G43" s="494" t="s">
        <v>146</v>
      </c>
      <c r="H43" s="384">
        <v>63</v>
      </c>
      <c r="I43" s="384">
        <v>30.3</v>
      </c>
      <c r="J43" s="384"/>
      <c r="K43" s="493"/>
      <c r="L43" s="223"/>
      <c r="M43" s="95"/>
      <c r="N43" s="25"/>
      <c r="O43" s="211" t="s">
        <v>154</v>
      </c>
      <c r="P43" s="211"/>
      <c r="Q43" s="211"/>
      <c r="R43" s="211"/>
    </row>
    <row r="44" spans="2:20" ht="39" x14ac:dyDescent="0.25">
      <c r="B44" s="494" t="s">
        <v>147</v>
      </c>
      <c r="C44" s="384">
        <v>27.1</v>
      </c>
      <c r="D44" s="384">
        <v>26.9</v>
      </c>
      <c r="E44" s="384">
        <v>36.1</v>
      </c>
      <c r="F44" s="493"/>
      <c r="G44" s="494" t="s">
        <v>147</v>
      </c>
      <c r="H44" s="384">
        <v>35.5</v>
      </c>
      <c r="I44" s="384">
        <v>33.200000000000003</v>
      </c>
      <c r="J44" s="384">
        <v>25.5</v>
      </c>
      <c r="K44" s="493"/>
      <c r="L44" s="223"/>
      <c r="M44" s="27" t="s">
        <v>534</v>
      </c>
      <c r="N44" s="38">
        <v>10488344</v>
      </c>
      <c r="O44" s="38">
        <v>5954368</v>
      </c>
      <c r="P44" s="38">
        <v>3608013</v>
      </c>
      <c r="Q44" s="39">
        <v>565372</v>
      </c>
      <c r="R44" s="193">
        <v>360591</v>
      </c>
    </row>
    <row r="45" spans="2:20" x14ac:dyDescent="0.25">
      <c r="B45" s="494" t="s">
        <v>18</v>
      </c>
      <c r="C45" s="384">
        <v>35.5</v>
      </c>
      <c r="D45" s="384">
        <v>47.3</v>
      </c>
      <c r="E45" s="384">
        <v>6.4</v>
      </c>
      <c r="F45" s="493"/>
      <c r="G45" s="494" t="s">
        <v>18</v>
      </c>
      <c r="H45" s="384">
        <v>34.5</v>
      </c>
      <c r="I45" s="384">
        <v>55.5</v>
      </c>
      <c r="J45" s="384"/>
      <c r="K45" s="493">
        <v>8.1</v>
      </c>
      <c r="L45" s="223"/>
      <c r="M45" s="30"/>
      <c r="N45" s="32">
        <v>100</v>
      </c>
      <c r="O45" s="212">
        <v>0.56771288203361747</v>
      </c>
      <c r="P45" s="212">
        <v>0.34400216087496749</v>
      </c>
      <c r="Q45" s="215">
        <v>5.3904791833677461E-2</v>
      </c>
      <c r="R45" s="213">
        <v>3.4380165257737544E-2</v>
      </c>
    </row>
    <row r="46" spans="2:20" ht="48.75" x14ac:dyDescent="0.25">
      <c r="B46" s="494" t="s">
        <v>148</v>
      </c>
      <c r="C46" s="384">
        <v>55.4</v>
      </c>
      <c r="D46" s="384">
        <v>29.8</v>
      </c>
      <c r="E46" s="384">
        <v>8.5</v>
      </c>
      <c r="F46" s="493">
        <v>6.2</v>
      </c>
      <c r="G46" s="494" t="s">
        <v>148</v>
      </c>
      <c r="H46" s="384">
        <v>56.8</v>
      </c>
      <c r="I46" s="384">
        <v>34.4</v>
      </c>
      <c r="J46" s="384">
        <v>5.4</v>
      </c>
      <c r="K46" s="493">
        <v>3.4</v>
      </c>
      <c r="L46" s="223"/>
      <c r="M46" s="34" t="s">
        <v>535</v>
      </c>
      <c r="N46" s="28"/>
      <c r="O46" s="214"/>
      <c r="P46" s="214"/>
      <c r="Q46" s="36"/>
      <c r="R46" s="194"/>
    </row>
    <row r="47" spans="2:20" x14ac:dyDescent="0.25">
      <c r="B47" s="494"/>
      <c r="C47" s="384"/>
      <c r="D47" s="384"/>
      <c r="E47" s="384"/>
      <c r="F47" s="493"/>
      <c r="G47" s="494"/>
      <c r="H47" s="384"/>
      <c r="I47" s="384"/>
      <c r="J47" s="384"/>
      <c r="K47" s="493"/>
      <c r="L47" s="223"/>
      <c r="M47" s="30" t="s">
        <v>18</v>
      </c>
      <c r="N47" s="32">
        <v>100</v>
      </c>
      <c r="O47" s="212">
        <v>0.34509677890027812</v>
      </c>
      <c r="P47" s="212">
        <v>0.55516228042778881</v>
      </c>
      <c r="Q47" s="215" t="s">
        <v>66</v>
      </c>
      <c r="R47" s="212">
        <v>8.1324983799851522E-2</v>
      </c>
    </row>
    <row r="48" spans="2:20" ht="90" x14ac:dyDescent="0.25">
      <c r="B48" s="540" t="s">
        <v>743</v>
      </c>
      <c r="C48" s="384"/>
      <c r="D48" s="384"/>
      <c r="E48" s="384"/>
      <c r="F48" s="493"/>
      <c r="G48" s="540" t="s">
        <v>743</v>
      </c>
      <c r="H48" s="384"/>
      <c r="I48" s="384"/>
      <c r="J48" s="384"/>
      <c r="K48" s="493"/>
      <c r="L48" s="223"/>
      <c r="M48" s="34" t="s">
        <v>351</v>
      </c>
      <c r="N48" s="28">
        <v>100</v>
      </c>
      <c r="O48" s="214">
        <v>0.70453836805002201</v>
      </c>
      <c r="P48" s="214">
        <v>0.2366141770474901</v>
      </c>
      <c r="Q48" s="216" t="s">
        <v>66</v>
      </c>
      <c r="R48" s="194" t="s">
        <v>66</v>
      </c>
    </row>
    <row r="49" spans="2:18" ht="30" thickBot="1" x14ac:dyDescent="0.3">
      <c r="B49" s="541" t="s">
        <v>539</v>
      </c>
      <c r="C49" s="499"/>
      <c r="D49" s="499"/>
      <c r="E49" s="499"/>
      <c r="F49" s="539"/>
      <c r="G49" s="541" t="s">
        <v>539</v>
      </c>
      <c r="H49" s="499"/>
      <c r="I49" s="499"/>
      <c r="J49" s="499"/>
      <c r="K49" s="539"/>
      <c r="L49" s="223"/>
      <c r="M49" s="30" t="s">
        <v>352</v>
      </c>
      <c r="N49" s="32">
        <v>100</v>
      </c>
      <c r="O49" s="212">
        <v>0.51706274035263333</v>
      </c>
      <c r="P49" s="212">
        <v>0.45264538364556739</v>
      </c>
      <c r="Q49" s="215" t="s">
        <v>66</v>
      </c>
      <c r="R49" s="66" t="s">
        <v>66</v>
      </c>
    </row>
    <row r="50" spans="2:18" ht="19.5" x14ac:dyDescent="0.25">
      <c r="M50" s="34" t="s">
        <v>353</v>
      </c>
      <c r="N50" s="28">
        <v>100</v>
      </c>
      <c r="O50" s="214">
        <v>0.63022977913432876</v>
      </c>
      <c r="P50" s="214">
        <v>0.30267421647641218</v>
      </c>
      <c r="Q50" s="216"/>
      <c r="R50" s="194" t="s">
        <v>66</v>
      </c>
    </row>
    <row r="51" spans="2:18" x14ac:dyDescent="0.25">
      <c r="M51" s="30" t="s">
        <v>356</v>
      </c>
      <c r="N51" s="32">
        <v>100</v>
      </c>
      <c r="O51" s="212">
        <v>0.35518500069410985</v>
      </c>
      <c r="P51" s="212">
        <v>0.33207849157677266</v>
      </c>
      <c r="Q51" s="215">
        <v>0.25517111849680302</v>
      </c>
      <c r="R51" s="66" t="s">
        <v>66</v>
      </c>
    </row>
    <row r="52" spans="2:18" ht="29.25" x14ac:dyDescent="0.25">
      <c r="M52" s="34" t="s">
        <v>536</v>
      </c>
      <c r="N52" s="28">
        <v>100</v>
      </c>
      <c r="O52" s="214">
        <v>0.84218268542343222</v>
      </c>
      <c r="P52" s="214" t="s">
        <v>66</v>
      </c>
      <c r="Q52" s="36" t="s">
        <v>66</v>
      </c>
      <c r="R52" s="194" t="s">
        <v>66</v>
      </c>
    </row>
    <row r="53" spans="2:18" ht="19.5" x14ac:dyDescent="0.25">
      <c r="M53" s="30" t="s">
        <v>350</v>
      </c>
      <c r="N53" s="32">
        <v>100</v>
      </c>
      <c r="O53" s="212">
        <v>0.76243836844464363</v>
      </c>
      <c r="P53" s="212">
        <v>0.13061910127892024</v>
      </c>
      <c r="Q53" s="212">
        <v>0.25517111849680302</v>
      </c>
      <c r="R53" s="66" t="s">
        <v>66</v>
      </c>
    </row>
    <row r="54" spans="2:18" ht="19.5" x14ac:dyDescent="0.25">
      <c r="M54" s="34" t="s">
        <v>537</v>
      </c>
      <c r="N54" s="28">
        <v>100</v>
      </c>
      <c r="O54" s="214">
        <v>0.71963099852760004</v>
      </c>
      <c r="P54" s="214" t="s">
        <v>66</v>
      </c>
      <c r="Q54" s="36" t="s">
        <v>66</v>
      </c>
      <c r="R54" s="194" t="s">
        <v>66</v>
      </c>
    </row>
    <row r="55" spans="2:18" ht="19.5" x14ac:dyDescent="0.25">
      <c r="M55" s="30" t="s">
        <v>355</v>
      </c>
      <c r="N55" s="32">
        <v>100</v>
      </c>
      <c r="O55" s="212">
        <v>0.59682556279342114</v>
      </c>
      <c r="P55" s="212">
        <v>0.33714488859147418</v>
      </c>
      <c r="Q55" s="212" t="s">
        <v>66</v>
      </c>
      <c r="R55" s="66" t="s">
        <v>66</v>
      </c>
    </row>
    <row r="56" spans="2:18" x14ac:dyDescent="0.25">
      <c r="M56" s="195" t="s">
        <v>354</v>
      </c>
      <c r="N56" s="195">
        <v>100</v>
      </c>
      <c r="O56" s="195">
        <v>0.64943877560592156</v>
      </c>
      <c r="P56" s="195" t="s">
        <v>66</v>
      </c>
      <c r="Q56" s="195" t="s">
        <v>66</v>
      </c>
      <c r="R56" s="195" t="s">
        <v>66</v>
      </c>
    </row>
    <row r="57" spans="2:18" x14ac:dyDescent="0.25">
      <c r="M57" t="s">
        <v>538</v>
      </c>
    </row>
    <row r="58" spans="2:18" x14ac:dyDescent="0.25">
      <c r="B58" s="1052"/>
      <c r="C58" s="1053" t="s">
        <v>25</v>
      </c>
      <c r="D58" s="1053"/>
      <c r="E58" s="1053"/>
      <c r="F58" s="1053"/>
      <c r="G58" s="1053"/>
      <c r="H58" s="1053"/>
      <c r="I58" s="1053"/>
      <c r="J58" s="1053"/>
      <c r="M58" t="s">
        <v>539</v>
      </c>
    </row>
    <row r="59" spans="2:18" x14ac:dyDescent="0.25">
      <c r="B59" s="1052"/>
      <c r="C59" s="1054" t="s">
        <v>511</v>
      </c>
      <c r="D59" s="1054"/>
      <c r="E59" s="1054"/>
      <c r="F59" s="1054"/>
      <c r="G59" s="1054"/>
      <c r="H59" s="1054"/>
      <c r="I59" s="1054"/>
      <c r="J59" s="1054"/>
    </row>
    <row r="60" spans="2:18" ht="24" customHeight="1" x14ac:dyDescent="0.25">
      <c r="B60" s="1052"/>
      <c r="C60" s="1051" t="s">
        <v>512</v>
      </c>
      <c r="D60" s="1051"/>
      <c r="E60" s="1051" t="s">
        <v>484</v>
      </c>
      <c r="F60" s="1051"/>
      <c r="G60" s="1051" t="s">
        <v>483</v>
      </c>
      <c r="H60" s="1051"/>
      <c r="I60" s="1051" t="s">
        <v>485</v>
      </c>
      <c r="J60" s="1051"/>
    </row>
    <row r="61" spans="2:18" x14ac:dyDescent="0.25">
      <c r="B61" s="1052"/>
      <c r="C61" s="1051" t="s">
        <v>514</v>
      </c>
      <c r="D61" s="1051"/>
      <c r="E61" s="1051" t="s">
        <v>514</v>
      </c>
      <c r="F61" s="1051"/>
      <c r="G61" s="1051" t="s">
        <v>514</v>
      </c>
      <c r="H61" s="1051"/>
      <c r="I61" s="1051" t="s">
        <v>514</v>
      </c>
      <c r="J61" s="1051"/>
    </row>
    <row r="62" spans="2:18" x14ac:dyDescent="0.25">
      <c r="B62" s="1052"/>
      <c r="C62" s="1051" t="s">
        <v>515</v>
      </c>
      <c r="D62" s="1051"/>
      <c r="E62" s="1051" t="s">
        <v>515</v>
      </c>
      <c r="F62" s="1051"/>
      <c r="G62" s="1051" t="s">
        <v>515</v>
      </c>
      <c r="H62" s="1051"/>
      <c r="I62" s="1051" t="s">
        <v>515</v>
      </c>
      <c r="J62" s="1051"/>
    </row>
    <row r="63" spans="2:18" x14ac:dyDescent="0.25">
      <c r="B63" s="1052"/>
      <c r="C63" s="1051" t="s">
        <v>516</v>
      </c>
      <c r="D63" s="1051"/>
      <c r="E63" s="1051" t="s">
        <v>516</v>
      </c>
      <c r="F63" s="1051"/>
      <c r="G63" s="1051" t="s">
        <v>516</v>
      </c>
      <c r="H63" s="1051"/>
      <c r="I63" s="1051" t="s">
        <v>516</v>
      </c>
      <c r="J63" s="1051"/>
    </row>
    <row r="64" spans="2:18" x14ac:dyDescent="0.25">
      <c r="B64" s="1052"/>
      <c r="C64" s="1051" t="s">
        <v>501</v>
      </c>
      <c r="D64" s="1051"/>
      <c r="E64" s="1051" t="s">
        <v>501</v>
      </c>
      <c r="F64" s="1051"/>
      <c r="G64" s="1051" t="s">
        <v>501</v>
      </c>
      <c r="H64" s="1051"/>
      <c r="I64" s="1051" t="s">
        <v>501</v>
      </c>
      <c r="J64" s="1051"/>
    </row>
    <row r="65" spans="2:10" ht="14.25" thickBot="1" x14ac:dyDescent="0.3">
      <c r="B65" s="1052"/>
      <c r="C65" s="460">
        <v>2016</v>
      </c>
      <c r="D65" s="460">
        <v>2015</v>
      </c>
      <c r="E65" s="460">
        <v>2016</v>
      </c>
      <c r="F65" s="460">
        <v>2015</v>
      </c>
      <c r="G65" s="460">
        <v>2016</v>
      </c>
      <c r="H65" s="460">
        <v>2015</v>
      </c>
      <c r="I65" s="460">
        <v>2016</v>
      </c>
      <c r="J65" s="460">
        <v>2015</v>
      </c>
    </row>
    <row r="66" spans="2:10" ht="26.25" thickBot="1" x14ac:dyDescent="0.3">
      <c r="B66" s="461" t="s">
        <v>494</v>
      </c>
      <c r="C66" s="462">
        <v>477434</v>
      </c>
      <c r="D66" s="462">
        <v>601862</v>
      </c>
      <c r="E66" s="464"/>
      <c r="F66" s="462">
        <v>145990</v>
      </c>
      <c r="G66" s="462">
        <v>364014</v>
      </c>
      <c r="H66" s="462">
        <v>349997</v>
      </c>
      <c r="I66" s="462">
        <v>62362</v>
      </c>
      <c r="J66" s="462">
        <v>81991</v>
      </c>
    </row>
    <row r="67" spans="2:10" x14ac:dyDescent="0.25">
      <c r="B67" s="409"/>
      <c r="C67" s="409"/>
      <c r="D67" s="409"/>
      <c r="E67" s="409"/>
      <c r="F67" s="409"/>
      <c r="G67" s="409"/>
      <c r="H67" s="409"/>
      <c r="I67" s="409"/>
      <c r="J67" s="409"/>
    </row>
    <row r="68" spans="2:10" x14ac:dyDescent="0.25">
      <c r="B68" s="409"/>
      <c r="C68" s="409"/>
      <c r="D68" s="409"/>
      <c r="E68" s="409"/>
      <c r="F68" s="409"/>
      <c r="G68" s="409"/>
      <c r="H68" s="409"/>
      <c r="I68" s="409"/>
      <c r="J68" s="409"/>
    </row>
    <row r="69" spans="2:10" x14ac:dyDescent="0.25">
      <c r="B69" s="409"/>
      <c r="C69" s="409"/>
      <c r="D69" s="409"/>
      <c r="E69" s="409"/>
      <c r="F69" s="409"/>
      <c r="G69" s="409"/>
      <c r="H69" s="409"/>
      <c r="I69" s="409"/>
      <c r="J69" s="409"/>
    </row>
    <row r="70" spans="2:10" x14ac:dyDescent="0.25">
      <c r="B70" s="409"/>
      <c r="C70" s="409"/>
      <c r="D70" s="409"/>
      <c r="E70" s="409"/>
      <c r="F70" s="409"/>
      <c r="G70" s="408">
        <f>G66/C66</f>
        <v>0.76243836844464363</v>
      </c>
      <c r="H70" s="408"/>
      <c r="I70" s="408">
        <f>I66/C66</f>
        <v>0.13061910127892024</v>
      </c>
      <c r="J70" s="409"/>
    </row>
  </sheetData>
  <mergeCells count="23">
    <mergeCell ref="B58:B65"/>
    <mergeCell ref="C58:J58"/>
    <mergeCell ref="C59:J59"/>
    <mergeCell ref="C60:D60"/>
    <mergeCell ref="E60:F60"/>
    <mergeCell ref="G60:H60"/>
    <mergeCell ref="I60:J60"/>
    <mergeCell ref="C61:D61"/>
    <mergeCell ref="E61:F61"/>
    <mergeCell ref="G61:H61"/>
    <mergeCell ref="C64:D64"/>
    <mergeCell ref="E64:F64"/>
    <mergeCell ref="G64:H64"/>
    <mergeCell ref="I64:J64"/>
    <mergeCell ref="I61:J61"/>
    <mergeCell ref="C62:D62"/>
    <mergeCell ref="E62:F62"/>
    <mergeCell ref="G62:H62"/>
    <mergeCell ref="I62:J62"/>
    <mergeCell ref="C63:D63"/>
    <mergeCell ref="E63:F63"/>
    <mergeCell ref="G63:H63"/>
    <mergeCell ref="I63:J6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AT96"/>
  <sheetViews>
    <sheetView topLeftCell="A49" zoomScaleNormal="100" workbookViewId="0">
      <selection activeCell="L37" sqref="L37"/>
    </sheetView>
  </sheetViews>
  <sheetFormatPr baseColWidth="10" defaultRowHeight="13.5" x14ac:dyDescent="0.25"/>
  <cols>
    <col min="1" max="1" width="3.85546875" customWidth="1"/>
    <col min="2" max="2" width="28" customWidth="1"/>
    <col min="3" max="7" width="18" customWidth="1"/>
    <col min="9" max="9" width="19.5703125" customWidth="1"/>
    <col min="41" max="41" width="11.42578125" customWidth="1"/>
  </cols>
  <sheetData>
    <row r="2" spans="9:46" x14ac:dyDescent="0.25">
      <c r="I2" s="409"/>
      <c r="J2" s="456" t="s">
        <v>676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</row>
    <row r="3" spans="9:46" ht="46.5" customHeight="1" x14ac:dyDescent="0.25">
      <c r="I3" s="409"/>
      <c r="J3" s="458" t="s">
        <v>25</v>
      </c>
      <c r="K3" s="458"/>
      <c r="L3" s="458"/>
      <c r="M3" s="458"/>
      <c r="N3" s="458"/>
      <c r="O3" s="458"/>
      <c r="P3" s="458"/>
      <c r="Q3" s="458"/>
      <c r="R3" s="458"/>
      <c r="S3" s="458"/>
      <c r="T3" s="409"/>
      <c r="U3" s="409"/>
      <c r="V3" s="409"/>
      <c r="W3" s="409"/>
      <c r="X3" s="569" t="s">
        <v>25</v>
      </c>
      <c r="Y3" s="569"/>
      <c r="Z3" s="569"/>
      <c r="AA3" s="569"/>
      <c r="AB3" s="569"/>
      <c r="AC3" s="569"/>
      <c r="AD3" s="569"/>
      <c r="AE3" s="569"/>
      <c r="AF3" s="569"/>
      <c r="AG3" s="56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</row>
    <row r="4" spans="9:46" ht="62.25" customHeight="1" x14ac:dyDescent="0.25">
      <c r="I4" s="409"/>
      <c r="J4" s="459" t="s">
        <v>511</v>
      </c>
      <c r="K4" s="459"/>
      <c r="L4" s="459"/>
      <c r="M4" s="459"/>
      <c r="N4" s="459"/>
      <c r="O4" s="459"/>
      <c r="P4" s="459"/>
      <c r="Q4" s="459"/>
      <c r="R4" s="459"/>
      <c r="S4" s="459"/>
      <c r="T4" s="409"/>
      <c r="U4" s="459"/>
      <c r="V4" s="409"/>
      <c r="W4" s="409"/>
      <c r="X4" s="569" t="s">
        <v>511</v>
      </c>
      <c r="Y4" s="569"/>
      <c r="Z4" s="569"/>
      <c r="AA4" s="569"/>
      <c r="AB4" s="569"/>
      <c r="AC4" s="569"/>
      <c r="AD4" s="569"/>
      <c r="AE4" s="569"/>
      <c r="AF4" s="569"/>
      <c r="AG4" s="56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</row>
    <row r="5" spans="9:46" ht="29.25" customHeight="1" x14ac:dyDescent="0.25">
      <c r="I5" s="409"/>
      <c r="J5" s="460" t="s">
        <v>512</v>
      </c>
      <c r="K5" s="460"/>
      <c r="L5" s="460" t="s">
        <v>484</v>
      </c>
      <c r="M5" s="460"/>
      <c r="N5" s="460" t="s">
        <v>483</v>
      </c>
      <c r="O5" s="460"/>
      <c r="P5" s="460" t="s">
        <v>485</v>
      </c>
      <c r="Q5" s="460"/>
      <c r="R5" s="460" t="s">
        <v>513</v>
      </c>
      <c r="S5" s="460"/>
      <c r="T5" s="409"/>
      <c r="U5" s="460" t="s">
        <v>483</v>
      </c>
      <c r="V5" s="409"/>
      <c r="W5" s="409"/>
      <c r="X5" s="569" t="s">
        <v>512</v>
      </c>
      <c r="Y5" s="569"/>
      <c r="Z5" s="569" t="s">
        <v>484</v>
      </c>
      <c r="AA5" s="569"/>
      <c r="AB5" s="569" t="s">
        <v>483</v>
      </c>
      <c r="AC5" s="569"/>
      <c r="AD5" s="569" t="s">
        <v>485</v>
      </c>
      <c r="AE5" s="569"/>
      <c r="AF5" s="569" t="s">
        <v>513</v>
      </c>
      <c r="AG5" s="569"/>
      <c r="AH5" s="409"/>
      <c r="AI5" s="570" t="s">
        <v>677</v>
      </c>
      <c r="AJ5" s="570" t="s">
        <v>678</v>
      </c>
      <c r="AK5" s="569" t="s">
        <v>679</v>
      </c>
      <c r="AL5" s="569" t="s">
        <v>680</v>
      </c>
      <c r="AM5" s="409"/>
      <c r="AN5" s="409"/>
      <c r="AO5" s="571" t="s">
        <v>483</v>
      </c>
      <c r="AP5" s="569" t="s">
        <v>485</v>
      </c>
      <c r="AQ5" s="409"/>
      <c r="AR5" s="409"/>
      <c r="AS5" s="409"/>
      <c r="AT5" s="409"/>
    </row>
    <row r="6" spans="9:46" ht="14.25" customHeight="1" x14ac:dyDescent="0.25">
      <c r="I6" s="409"/>
      <c r="J6" s="460" t="s">
        <v>514</v>
      </c>
      <c r="K6" s="460"/>
      <c r="L6" s="460" t="s">
        <v>514</v>
      </c>
      <c r="M6" s="460"/>
      <c r="N6" s="460" t="s">
        <v>514</v>
      </c>
      <c r="O6" s="460"/>
      <c r="P6" s="460" t="s">
        <v>514</v>
      </c>
      <c r="Q6" s="460"/>
      <c r="R6" s="460" t="s">
        <v>514</v>
      </c>
      <c r="S6" s="460"/>
      <c r="T6" s="409"/>
      <c r="U6" s="460" t="s">
        <v>514</v>
      </c>
      <c r="V6" s="409"/>
      <c r="W6" s="409"/>
      <c r="X6" s="569" t="s">
        <v>514</v>
      </c>
      <c r="Y6" s="569"/>
      <c r="Z6" s="569" t="s">
        <v>514</v>
      </c>
      <c r="AA6" s="569"/>
      <c r="AB6" s="569" t="s">
        <v>514</v>
      </c>
      <c r="AC6" s="569"/>
      <c r="AD6" s="569" t="s">
        <v>514</v>
      </c>
      <c r="AE6" s="569"/>
      <c r="AF6" s="569" t="s">
        <v>514</v>
      </c>
      <c r="AG6" s="569"/>
      <c r="AH6" s="409"/>
      <c r="AI6" s="409"/>
      <c r="AJ6" s="409"/>
      <c r="AK6" s="409"/>
      <c r="AL6" s="409"/>
      <c r="AM6" s="409"/>
      <c r="AN6" s="409"/>
      <c r="AO6" s="571" t="s">
        <v>514</v>
      </c>
      <c r="AP6" s="569" t="s">
        <v>514</v>
      </c>
      <c r="AQ6" s="409"/>
      <c r="AR6" s="409"/>
      <c r="AS6" s="409"/>
      <c r="AT6" s="409"/>
    </row>
    <row r="7" spans="9:46" ht="34.5" customHeight="1" x14ac:dyDescent="0.25">
      <c r="I7" s="409"/>
      <c r="J7" s="460" t="s">
        <v>515</v>
      </c>
      <c r="K7" s="460"/>
      <c r="L7" s="460" t="s">
        <v>515</v>
      </c>
      <c r="M7" s="460"/>
      <c r="N7" s="460" t="s">
        <v>515</v>
      </c>
      <c r="O7" s="460"/>
      <c r="P7" s="460" t="s">
        <v>515</v>
      </c>
      <c r="Q7" s="460"/>
      <c r="R7" s="460" t="s">
        <v>515</v>
      </c>
      <c r="S7" s="460"/>
      <c r="T7" s="409"/>
      <c r="U7" s="460" t="s">
        <v>515</v>
      </c>
      <c r="V7" s="409"/>
      <c r="W7" s="409"/>
      <c r="X7" s="569" t="s">
        <v>515</v>
      </c>
      <c r="Y7" s="569"/>
      <c r="Z7" s="569" t="s">
        <v>515</v>
      </c>
      <c r="AA7" s="569"/>
      <c r="AB7" s="569" t="s">
        <v>515</v>
      </c>
      <c r="AC7" s="569"/>
      <c r="AD7" s="569" t="s">
        <v>515</v>
      </c>
      <c r="AE7" s="569"/>
      <c r="AF7" s="569" t="s">
        <v>515</v>
      </c>
      <c r="AG7" s="569"/>
      <c r="AH7" s="409"/>
      <c r="AI7" s="409"/>
      <c r="AJ7" s="409"/>
      <c r="AK7" s="409"/>
      <c r="AL7" s="409"/>
      <c r="AM7" s="409"/>
      <c r="AN7" s="409"/>
      <c r="AO7" s="571" t="s">
        <v>515</v>
      </c>
      <c r="AP7" s="569" t="s">
        <v>515</v>
      </c>
      <c r="AQ7" s="409"/>
      <c r="AR7" s="409"/>
      <c r="AS7" s="409"/>
      <c r="AT7" s="409"/>
    </row>
    <row r="8" spans="9:46" x14ac:dyDescent="0.25">
      <c r="I8" s="409"/>
      <c r="J8" s="460" t="s">
        <v>516</v>
      </c>
      <c r="K8" s="460"/>
      <c r="L8" s="460" t="s">
        <v>516</v>
      </c>
      <c r="M8" s="460"/>
      <c r="N8" s="460" t="s">
        <v>516</v>
      </c>
      <c r="O8" s="460"/>
      <c r="P8" s="460" t="s">
        <v>516</v>
      </c>
      <c r="Q8" s="460"/>
      <c r="R8" s="460" t="s">
        <v>516</v>
      </c>
      <c r="S8" s="460"/>
      <c r="T8" s="409"/>
      <c r="U8" s="460" t="s">
        <v>516</v>
      </c>
      <c r="V8" s="409"/>
      <c r="W8" s="409"/>
      <c r="X8" s="569" t="s">
        <v>516</v>
      </c>
      <c r="Y8" s="569"/>
      <c r="Z8" s="569" t="s">
        <v>516</v>
      </c>
      <c r="AA8" s="569"/>
      <c r="AB8" s="569" t="s">
        <v>516</v>
      </c>
      <c r="AC8" s="569"/>
      <c r="AD8" s="569" t="s">
        <v>516</v>
      </c>
      <c r="AE8" s="569"/>
      <c r="AF8" s="569" t="s">
        <v>516</v>
      </c>
      <c r="AG8" s="569"/>
      <c r="AH8" s="409"/>
      <c r="AI8" s="409"/>
      <c r="AJ8" s="409"/>
      <c r="AK8" s="409"/>
      <c r="AL8" s="409"/>
      <c r="AM8" s="409"/>
      <c r="AN8" s="409"/>
      <c r="AO8" s="571" t="s">
        <v>516</v>
      </c>
      <c r="AP8" s="569" t="s">
        <v>516</v>
      </c>
      <c r="AQ8" s="409"/>
      <c r="AR8" s="409"/>
      <c r="AS8" s="409"/>
      <c r="AT8" s="409"/>
    </row>
    <row r="9" spans="9:46" ht="24.75" customHeight="1" x14ac:dyDescent="0.25">
      <c r="I9" s="409"/>
      <c r="J9" s="460" t="s">
        <v>501</v>
      </c>
      <c r="K9" s="460"/>
      <c r="L9" s="460" t="s">
        <v>501</v>
      </c>
      <c r="M9" s="460"/>
      <c r="N9" s="460" t="s">
        <v>501</v>
      </c>
      <c r="O9" s="460"/>
      <c r="P9" s="460" t="s">
        <v>501</v>
      </c>
      <c r="Q9" s="460"/>
      <c r="R9" s="460" t="s">
        <v>501</v>
      </c>
      <c r="S9" s="460"/>
      <c r="T9" s="409"/>
      <c r="U9" s="460" t="s">
        <v>501</v>
      </c>
      <c r="V9" s="409"/>
      <c r="W9" s="409"/>
      <c r="X9" s="572" t="s">
        <v>152</v>
      </c>
      <c r="Y9" s="572" t="s">
        <v>501</v>
      </c>
      <c r="Z9" s="572" t="s">
        <v>152</v>
      </c>
      <c r="AA9" s="572" t="s">
        <v>501</v>
      </c>
      <c r="AB9" s="572" t="s">
        <v>152</v>
      </c>
      <c r="AC9" s="572" t="s">
        <v>501</v>
      </c>
      <c r="AD9" s="572" t="s">
        <v>152</v>
      </c>
      <c r="AE9" s="572" t="s">
        <v>501</v>
      </c>
      <c r="AF9" s="572" t="s">
        <v>152</v>
      </c>
      <c r="AG9" s="572" t="s">
        <v>501</v>
      </c>
      <c r="AH9" s="409"/>
      <c r="AI9" s="409"/>
      <c r="AJ9" s="409"/>
      <c r="AK9" s="409"/>
      <c r="AL9" s="409"/>
      <c r="AM9" s="409"/>
      <c r="AN9" s="409"/>
      <c r="AO9" s="571" t="s">
        <v>152</v>
      </c>
      <c r="AP9" s="572" t="s">
        <v>152</v>
      </c>
      <c r="AQ9" s="409"/>
      <c r="AR9" s="409"/>
      <c r="AS9" s="409"/>
      <c r="AT9" s="409"/>
    </row>
    <row r="10" spans="9:46" ht="14.25" thickBot="1" x14ac:dyDescent="0.3">
      <c r="I10" s="409"/>
      <c r="J10" s="460">
        <v>2016</v>
      </c>
      <c r="K10" s="460">
        <v>2015</v>
      </c>
      <c r="L10" s="460">
        <v>2016</v>
      </c>
      <c r="M10" s="460">
        <v>2015</v>
      </c>
      <c r="N10" s="460">
        <v>2016</v>
      </c>
      <c r="O10" s="460">
        <v>2015</v>
      </c>
      <c r="P10" s="460">
        <v>2016</v>
      </c>
      <c r="Q10" s="460">
        <v>2015</v>
      </c>
      <c r="R10" s="460">
        <v>2016</v>
      </c>
      <c r="S10" s="460">
        <v>2015</v>
      </c>
      <c r="T10" s="409"/>
      <c r="U10" s="460">
        <v>2016</v>
      </c>
      <c r="V10" s="409"/>
      <c r="W10" s="409"/>
      <c r="X10" s="572">
        <v>2016</v>
      </c>
      <c r="Y10" s="572">
        <v>2016</v>
      </c>
      <c r="Z10" s="572">
        <v>2016</v>
      </c>
      <c r="AA10" s="572">
        <v>2016</v>
      </c>
      <c r="AB10" s="572">
        <v>2016</v>
      </c>
      <c r="AC10" s="572">
        <v>2016</v>
      </c>
      <c r="AD10" s="572">
        <v>2016</v>
      </c>
      <c r="AE10" s="572">
        <v>2016</v>
      </c>
      <c r="AF10" s="572">
        <v>2016</v>
      </c>
      <c r="AG10" s="572">
        <v>2016</v>
      </c>
      <c r="AH10" s="409"/>
      <c r="AI10" s="409"/>
      <c r="AJ10" s="409"/>
      <c r="AK10" s="409"/>
      <c r="AL10" s="409"/>
      <c r="AM10" s="409"/>
      <c r="AN10" s="409"/>
      <c r="AO10" s="571">
        <v>2016</v>
      </c>
      <c r="AP10" s="572">
        <v>2016</v>
      </c>
      <c r="AQ10" s="409"/>
      <c r="AR10" s="409"/>
      <c r="AS10" s="409"/>
      <c r="AT10" s="409"/>
    </row>
    <row r="11" spans="9:46" ht="14.25" thickBot="1" x14ac:dyDescent="0.3">
      <c r="I11" s="461" t="s">
        <v>521</v>
      </c>
      <c r="J11" s="462">
        <v>9447489</v>
      </c>
      <c r="K11" s="462">
        <v>8586268</v>
      </c>
      <c r="L11" s="462">
        <v>429363</v>
      </c>
      <c r="M11" s="462">
        <v>706995</v>
      </c>
      <c r="N11" s="573">
        <v>5251959</v>
      </c>
      <c r="O11" s="462">
        <v>4654207</v>
      </c>
      <c r="P11" s="462">
        <v>3426579</v>
      </c>
      <c r="Q11" s="462">
        <v>2686258</v>
      </c>
      <c r="R11" s="462">
        <v>339587</v>
      </c>
      <c r="S11" s="462">
        <v>538808</v>
      </c>
      <c r="T11" s="409"/>
      <c r="U11" s="574">
        <f>N11/$N$11</f>
        <v>1</v>
      </c>
      <c r="V11" s="409"/>
      <c r="W11" s="572" t="s">
        <v>519</v>
      </c>
      <c r="X11" s="575">
        <v>181950842</v>
      </c>
      <c r="Y11" s="575">
        <v>10488344</v>
      </c>
      <c r="Z11" s="575">
        <v>16088694</v>
      </c>
      <c r="AA11" s="575">
        <v>565372</v>
      </c>
      <c r="AB11" s="575">
        <v>85923673</v>
      </c>
      <c r="AC11" s="575">
        <v>5954368</v>
      </c>
      <c r="AD11" s="575">
        <v>70216756</v>
      </c>
      <c r="AE11" s="575">
        <v>3608013</v>
      </c>
      <c r="AF11" s="575">
        <v>9721720</v>
      </c>
      <c r="AG11" s="575">
        <v>360591</v>
      </c>
      <c r="AH11" s="409"/>
      <c r="AI11" s="409"/>
      <c r="AJ11" s="576"/>
      <c r="AK11" s="384"/>
      <c r="AL11" s="384"/>
      <c r="AM11" s="384"/>
      <c r="AN11" s="572" t="s">
        <v>519</v>
      </c>
      <c r="AO11" s="577"/>
      <c r="AP11" s="409"/>
      <c r="AQ11" s="409"/>
      <c r="AR11" s="409"/>
      <c r="AS11" s="409"/>
      <c r="AT11" s="409"/>
    </row>
    <row r="12" spans="9:46" ht="14.25" thickBot="1" x14ac:dyDescent="0.3">
      <c r="I12" s="461" t="s">
        <v>486</v>
      </c>
      <c r="J12" s="462">
        <v>332790</v>
      </c>
      <c r="K12" s="462">
        <v>304323</v>
      </c>
      <c r="L12" s="464"/>
      <c r="M12" s="464"/>
      <c r="N12" s="573">
        <v>239486</v>
      </c>
      <c r="O12" s="462">
        <v>220607</v>
      </c>
      <c r="P12" s="464"/>
      <c r="Q12" s="464"/>
      <c r="R12" s="464"/>
      <c r="S12" s="464"/>
      <c r="T12" s="409"/>
      <c r="U12" s="574">
        <f t="shared" ref="U12:U20" si="0">N12/$N$11</f>
        <v>4.5599365874714561E-2</v>
      </c>
      <c r="V12" s="409"/>
      <c r="W12" s="572" t="s">
        <v>521</v>
      </c>
      <c r="X12" s="575">
        <v>166218791</v>
      </c>
      <c r="Y12" s="575">
        <v>9447489</v>
      </c>
      <c r="Z12" s="575">
        <v>14179971</v>
      </c>
      <c r="AA12" s="575">
        <v>429363</v>
      </c>
      <c r="AB12" s="575">
        <v>76784754</v>
      </c>
      <c r="AC12" s="575">
        <v>5251959</v>
      </c>
      <c r="AD12" s="575">
        <v>66204364</v>
      </c>
      <c r="AE12" s="575">
        <v>3426579</v>
      </c>
      <c r="AF12" s="575">
        <v>9049702</v>
      </c>
      <c r="AG12" s="575">
        <v>339587</v>
      </c>
      <c r="AH12" s="409"/>
      <c r="AI12" s="409"/>
      <c r="AJ12" s="508">
        <f>AC12/Y12</f>
        <v>0.55591057052302473</v>
      </c>
      <c r="AK12" s="522">
        <f>AE12/Y12</f>
        <v>0.36269732624192524</v>
      </c>
      <c r="AL12" s="522"/>
      <c r="AM12" s="522"/>
      <c r="AN12" s="572" t="s">
        <v>521</v>
      </c>
      <c r="AO12" s="577"/>
      <c r="AP12" s="409"/>
      <c r="AQ12" s="409"/>
      <c r="AR12" s="409"/>
      <c r="AS12" s="409"/>
      <c r="AT12" s="409"/>
    </row>
    <row r="13" spans="9:46" ht="14.25" thickBot="1" x14ac:dyDescent="0.3">
      <c r="I13" s="461" t="s">
        <v>491</v>
      </c>
      <c r="J13" s="462">
        <v>1443206</v>
      </c>
      <c r="K13" s="462">
        <v>1224588</v>
      </c>
      <c r="L13" s="464"/>
      <c r="M13" s="464"/>
      <c r="N13" s="573">
        <v>1016794</v>
      </c>
      <c r="O13" s="462">
        <v>960815</v>
      </c>
      <c r="P13" s="462">
        <v>341483</v>
      </c>
      <c r="Q13" s="462">
        <v>220171</v>
      </c>
      <c r="R13" s="464"/>
      <c r="S13" s="464"/>
      <c r="T13" s="409"/>
      <c r="U13" s="574">
        <f t="shared" si="0"/>
        <v>0.19360280611482306</v>
      </c>
      <c r="V13" s="409"/>
      <c r="W13" s="572" t="s">
        <v>486</v>
      </c>
      <c r="X13" s="575">
        <v>31761512</v>
      </c>
      <c r="Y13" s="575">
        <v>332790</v>
      </c>
      <c r="Z13" s="575">
        <v>2439502</v>
      </c>
      <c r="AA13" s="578"/>
      <c r="AB13" s="575">
        <v>15444843</v>
      </c>
      <c r="AC13" s="575">
        <v>239486</v>
      </c>
      <c r="AD13" s="575">
        <v>12350000</v>
      </c>
      <c r="AE13" s="578"/>
      <c r="AF13" s="575">
        <v>1527167</v>
      </c>
      <c r="AG13" s="578"/>
      <c r="AH13" s="409"/>
      <c r="AI13" s="409"/>
      <c r="AJ13" s="508">
        <f>AC13/Y13</f>
        <v>0.71963099852760004</v>
      </c>
      <c r="AK13" s="522"/>
      <c r="AL13" s="522"/>
      <c r="AM13" s="522"/>
      <c r="AN13" s="572" t="s">
        <v>486</v>
      </c>
      <c r="AO13" s="579">
        <f>AC13/$AC$12</f>
        <v>4.5599365874714561E-2</v>
      </c>
      <c r="AP13" s="408"/>
      <c r="AQ13" s="409"/>
      <c r="AR13" s="409"/>
      <c r="AS13" s="409"/>
      <c r="AT13" s="409"/>
    </row>
    <row r="14" spans="9:46" ht="14.25" thickBot="1" x14ac:dyDescent="0.3">
      <c r="I14" s="461" t="s">
        <v>492</v>
      </c>
      <c r="J14" s="462">
        <v>1578410</v>
      </c>
      <c r="K14" s="462">
        <v>1505877</v>
      </c>
      <c r="L14" s="464"/>
      <c r="M14" s="464"/>
      <c r="N14" s="573">
        <v>816137</v>
      </c>
      <c r="O14" s="462">
        <v>636279</v>
      </c>
      <c r="P14" s="462">
        <v>714460</v>
      </c>
      <c r="Q14" s="462">
        <v>716111</v>
      </c>
      <c r="R14" s="464"/>
      <c r="S14" s="462">
        <v>84509</v>
      </c>
      <c r="T14" s="409"/>
      <c r="U14" s="574">
        <f t="shared" si="0"/>
        <v>0.1553966815049394</v>
      </c>
      <c r="V14" s="409"/>
      <c r="W14" s="572" t="s">
        <v>487</v>
      </c>
      <c r="X14" s="575">
        <v>8011707</v>
      </c>
      <c r="Y14" s="575">
        <v>533031</v>
      </c>
      <c r="Z14" s="575">
        <v>851505</v>
      </c>
      <c r="AA14" s="578"/>
      <c r="AB14" s="575">
        <v>3487580</v>
      </c>
      <c r="AC14" s="575">
        <v>346171</v>
      </c>
      <c r="AD14" s="575">
        <v>3218097</v>
      </c>
      <c r="AE14" s="578"/>
      <c r="AF14" s="575">
        <v>454525</v>
      </c>
      <c r="AG14" s="578"/>
      <c r="AH14" s="409"/>
      <c r="AI14" s="409"/>
      <c r="AJ14" s="508">
        <f>AC14/Y14</f>
        <v>0.64943877560592156</v>
      </c>
      <c r="AK14" s="522"/>
      <c r="AL14" s="522"/>
      <c r="AM14" s="522"/>
      <c r="AN14" s="572" t="s">
        <v>487</v>
      </c>
      <c r="AO14" s="579">
        <f>AC14/$AC$12</f>
        <v>6.5912738465780107E-2</v>
      </c>
      <c r="AP14" s="408"/>
      <c r="AQ14" s="409"/>
      <c r="AR14" s="409"/>
      <c r="AS14" s="409"/>
      <c r="AT14" s="409"/>
    </row>
    <row r="15" spans="9:46" ht="23.25" thickBot="1" x14ac:dyDescent="0.3">
      <c r="I15" s="461" t="s">
        <v>494</v>
      </c>
      <c r="J15" s="462">
        <v>477434</v>
      </c>
      <c r="K15" s="462">
        <v>601862</v>
      </c>
      <c r="L15" s="464"/>
      <c r="M15" s="462">
        <v>145990</v>
      </c>
      <c r="N15" s="573">
        <v>364014</v>
      </c>
      <c r="O15" s="462">
        <v>349997</v>
      </c>
      <c r="P15" s="462">
        <v>62362</v>
      </c>
      <c r="Q15" s="462">
        <v>81991</v>
      </c>
      <c r="R15" s="464"/>
      <c r="S15" s="464"/>
      <c r="T15" s="409"/>
      <c r="U15" s="574">
        <f t="shared" si="0"/>
        <v>6.9310137417295151E-2</v>
      </c>
      <c r="V15" s="409"/>
      <c r="W15" s="572" t="s">
        <v>488</v>
      </c>
      <c r="X15" s="575">
        <v>4165072</v>
      </c>
      <c r="Y15" s="575">
        <v>197869</v>
      </c>
      <c r="Z15" s="575">
        <v>206295</v>
      </c>
      <c r="AA15" s="578"/>
      <c r="AB15" s="575">
        <v>2096777</v>
      </c>
      <c r="AC15" s="575">
        <v>142597</v>
      </c>
      <c r="AD15" s="575">
        <v>1704803</v>
      </c>
      <c r="AE15" s="578"/>
      <c r="AF15" s="575">
        <v>157198</v>
      </c>
      <c r="AG15" s="578"/>
      <c r="AH15" s="409"/>
      <c r="AI15" s="409"/>
      <c r="AJ15" s="508">
        <f>AC15/Y15</f>
        <v>0.72066367141896914</v>
      </c>
      <c r="AK15" s="522"/>
      <c r="AL15" s="522"/>
      <c r="AM15" s="522"/>
      <c r="AN15" s="572" t="s">
        <v>488</v>
      </c>
      <c r="AO15" s="579">
        <f>AC15/$AC$12</f>
        <v>2.7151202056223213E-2</v>
      </c>
      <c r="AP15" s="408"/>
      <c r="AQ15" s="409"/>
      <c r="AR15" s="409"/>
      <c r="AS15" s="409"/>
      <c r="AT15" s="409"/>
    </row>
    <row r="16" spans="9:46" ht="26.25" thickBot="1" x14ac:dyDescent="0.3">
      <c r="I16" s="461" t="s">
        <v>495</v>
      </c>
      <c r="J16" s="462">
        <v>409239</v>
      </c>
      <c r="K16" s="462">
        <v>331217</v>
      </c>
      <c r="L16" s="464"/>
      <c r="M16" s="464"/>
      <c r="N16" s="573">
        <v>344654</v>
      </c>
      <c r="O16" s="462">
        <v>289492</v>
      </c>
      <c r="P16" s="464"/>
      <c r="Q16" s="464"/>
      <c r="R16" s="464"/>
      <c r="S16" s="464"/>
      <c r="T16" s="409"/>
      <c r="U16" s="574">
        <f t="shared" si="0"/>
        <v>6.5623893865127278E-2</v>
      </c>
      <c r="V16" s="409"/>
      <c r="W16" s="572" t="s">
        <v>489</v>
      </c>
      <c r="X16" s="575">
        <v>3237272</v>
      </c>
      <c r="Y16" s="575">
        <v>93418</v>
      </c>
      <c r="Z16" s="575">
        <v>312595</v>
      </c>
      <c r="AA16" s="578"/>
      <c r="AB16" s="575">
        <v>1824755</v>
      </c>
      <c r="AC16" s="578"/>
      <c r="AD16" s="575">
        <v>895718</v>
      </c>
      <c r="AE16" s="578"/>
      <c r="AF16" s="575">
        <v>204204</v>
      </c>
      <c r="AG16" s="578"/>
      <c r="AH16" s="409"/>
      <c r="AI16" s="409"/>
      <c r="AJ16" s="508"/>
      <c r="AK16" s="522"/>
      <c r="AL16" s="522"/>
      <c r="AM16" s="522"/>
      <c r="AN16" s="572" t="s">
        <v>489</v>
      </c>
      <c r="AO16" s="579"/>
      <c r="AP16" s="408"/>
      <c r="AQ16" s="409"/>
      <c r="AR16" s="409"/>
      <c r="AS16" s="409"/>
      <c r="AT16" s="409"/>
    </row>
    <row r="17" spans="2:46" ht="26.25" thickBot="1" x14ac:dyDescent="0.3">
      <c r="I17" s="461" t="s">
        <v>498</v>
      </c>
      <c r="J17" s="462">
        <v>612295</v>
      </c>
      <c r="K17" s="462">
        <v>546637</v>
      </c>
      <c r="L17" s="462">
        <v>156240</v>
      </c>
      <c r="M17" s="462">
        <v>197174</v>
      </c>
      <c r="N17" s="573">
        <v>217478</v>
      </c>
      <c r="O17" s="462">
        <v>148009</v>
      </c>
      <c r="P17" s="462">
        <v>203330</v>
      </c>
      <c r="Q17" s="462">
        <v>146924</v>
      </c>
      <c r="R17" s="464"/>
      <c r="S17" s="464"/>
      <c r="T17" s="409"/>
      <c r="U17" s="574">
        <f t="shared" si="0"/>
        <v>4.1408929506113815E-2</v>
      </c>
      <c r="V17" s="409"/>
      <c r="W17" s="572" t="s">
        <v>490</v>
      </c>
      <c r="X17" s="575">
        <v>5712319</v>
      </c>
      <c r="Y17" s="575">
        <v>122392</v>
      </c>
      <c r="Z17" s="575">
        <v>472457</v>
      </c>
      <c r="AA17" s="578"/>
      <c r="AB17" s="575">
        <v>3084178</v>
      </c>
      <c r="AC17" s="575">
        <v>113217</v>
      </c>
      <c r="AD17" s="575">
        <v>1850678</v>
      </c>
      <c r="AE17" s="578"/>
      <c r="AF17" s="575">
        <v>305007</v>
      </c>
      <c r="AG17" s="578"/>
      <c r="AH17" s="409"/>
      <c r="AI17" s="409"/>
      <c r="AJ17" s="508">
        <f>AC17/Y17</f>
        <v>0.9250359500620956</v>
      </c>
      <c r="AK17" s="522"/>
      <c r="AL17" s="522"/>
      <c r="AM17" s="522"/>
      <c r="AN17" s="572" t="s">
        <v>490</v>
      </c>
      <c r="AO17" s="579">
        <f>AC17/$AC$12</f>
        <v>2.1557098979637885E-2</v>
      </c>
      <c r="AP17" s="408"/>
      <c r="AQ17" s="409"/>
      <c r="AR17" s="409"/>
      <c r="AS17" s="409"/>
      <c r="AT17" s="409"/>
    </row>
    <row r="18" spans="2:46" ht="39" thickBot="1" x14ac:dyDescent="0.3">
      <c r="I18" s="461" t="s">
        <v>500</v>
      </c>
      <c r="J18" s="462">
        <v>478195</v>
      </c>
      <c r="K18" s="462">
        <v>485355</v>
      </c>
      <c r="L18" s="464"/>
      <c r="M18" s="464"/>
      <c r="N18" s="573">
        <v>285399</v>
      </c>
      <c r="O18" s="462">
        <v>276514</v>
      </c>
      <c r="P18" s="462">
        <v>161221</v>
      </c>
      <c r="Q18" s="462">
        <v>126595</v>
      </c>
      <c r="R18" s="464"/>
      <c r="S18" s="464"/>
      <c r="T18" s="409"/>
      <c r="U18" s="574">
        <f t="shared" si="0"/>
        <v>5.4341437166588694E-2</v>
      </c>
      <c r="V18" s="409"/>
      <c r="W18" s="572" t="s">
        <v>491</v>
      </c>
      <c r="X18" s="575">
        <v>4168632</v>
      </c>
      <c r="Y18" s="575">
        <v>1443206</v>
      </c>
      <c r="Z18" s="575">
        <v>268718</v>
      </c>
      <c r="AA18" s="578"/>
      <c r="AB18" s="575">
        <v>2544853</v>
      </c>
      <c r="AC18" s="575">
        <v>1016794</v>
      </c>
      <c r="AD18" s="575">
        <v>1275700</v>
      </c>
      <c r="AE18" s="575">
        <v>341483</v>
      </c>
      <c r="AF18" s="575">
        <v>79361</v>
      </c>
      <c r="AG18" s="578"/>
      <c r="AH18" s="409"/>
      <c r="AI18" s="409"/>
      <c r="AJ18" s="508">
        <f>AC18/Y18</f>
        <v>0.70453836805002201</v>
      </c>
      <c r="AK18" s="522">
        <f t="shared" ref="AK18:AK29" si="1">AE18/Y18</f>
        <v>0.2366141770474901</v>
      </c>
      <c r="AL18" s="522"/>
      <c r="AM18" s="522"/>
      <c r="AN18" s="572" t="s">
        <v>491</v>
      </c>
      <c r="AO18" s="580">
        <f>AC18/$AC$12</f>
        <v>0.19360280611482306</v>
      </c>
      <c r="AP18" s="408">
        <f t="shared" ref="AP18:AP29" si="2">AE18/$AE$12</f>
        <v>9.9657121578110408E-2</v>
      </c>
      <c r="AQ18" s="409"/>
      <c r="AR18" s="409"/>
      <c r="AS18" s="409"/>
      <c r="AT18" s="409"/>
    </row>
    <row r="19" spans="2:46" ht="23.25" thickBot="1" x14ac:dyDescent="0.3">
      <c r="I19" s="461" t="s">
        <v>501</v>
      </c>
      <c r="J19" s="462">
        <v>2097203</v>
      </c>
      <c r="K19" s="462">
        <v>1722859</v>
      </c>
      <c r="L19" s="464"/>
      <c r="M19" s="462">
        <v>109696</v>
      </c>
      <c r="N19" s="573">
        <v>723738</v>
      </c>
      <c r="O19" s="462">
        <v>612245</v>
      </c>
      <c r="P19" s="462">
        <v>1164288</v>
      </c>
      <c r="Q19" s="462">
        <v>814232</v>
      </c>
      <c r="R19" s="462">
        <v>170555</v>
      </c>
      <c r="S19" s="462">
        <v>186685</v>
      </c>
      <c r="T19" s="409"/>
      <c r="U19" s="574">
        <f t="shared" si="0"/>
        <v>0.13780343677473492</v>
      </c>
      <c r="V19" s="409"/>
      <c r="W19" s="572" t="s">
        <v>492</v>
      </c>
      <c r="X19" s="575">
        <v>17173532</v>
      </c>
      <c r="Y19" s="575">
        <v>1578410</v>
      </c>
      <c r="Z19" s="575">
        <v>1066366</v>
      </c>
      <c r="AA19" s="578"/>
      <c r="AB19" s="575">
        <v>6619958</v>
      </c>
      <c r="AC19" s="575">
        <v>816137</v>
      </c>
      <c r="AD19" s="575">
        <v>8621691</v>
      </c>
      <c r="AE19" s="575">
        <v>714460</v>
      </c>
      <c r="AF19" s="575">
        <v>865517</v>
      </c>
      <c r="AG19" s="578"/>
      <c r="AH19" s="409"/>
      <c r="AI19" s="409"/>
      <c r="AJ19" s="508">
        <f>AC19/Y19</f>
        <v>0.51706274035263333</v>
      </c>
      <c r="AK19" s="522">
        <f t="shared" si="1"/>
        <v>0.45264538364556739</v>
      </c>
      <c r="AL19" s="522"/>
      <c r="AM19" s="522"/>
      <c r="AN19" s="572" t="s">
        <v>492</v>
      </c>
      <c r="AO19" s="580">
        <f>AC19/$AC$12</f>
        <v>0.1553966815049394</v>
      </c>
      <c r="AP19" s="408">
        <f t="shared" si="2"/>
        <v>0.20850533432907864</v>
      </c>
      <c r="AQ19" s="409"/>
      <c r="AR19" s="409"/>
      <c r="AS19" s="409"/>
      <c r="AT19" s="409"/>
    </row>
    <row r="20" spans="2:46" ht="23.25" thickBot="1" x14ac:dyDescent="0.3">
      <c r="I20" s="461" t="s">
        <v>502</v>
      </c>
      <c r="J20" s="462">
        <v>563193</v>
      </c>
      <c r="K20" s="462">
        <v>613653</v>
      </c>
      <c r="L20" s="464"/>
      <c r="M20" s="464"/>
      <c r="N20" s="573">
        <v>354941</v>
      </c>
      <c r="O20" s="462">
        <v>346030</v>
      </c>
      <c r="P20" s="462">
        <v>170464</v>
      </c>
      <c r="Q20" s="462">
        <v>196986</v>
      </c>
      <c r="R20" s="464"/>
      <c r="S20" s="464"/>
      <c r="T20" s="409"/>
      <c r="U20" s="574">
        <f t="shared" si="0"/>
        <v>6.7582591562500779E-2</v>
      </c>
      <c r="V20" s="409"/>
      <c r="W20" s="572" t="s">
        <v>493</v>
      </c>
      <c r="X20" s="575">
        <v>12175378</v>
      </c>
      <c r="Y20" s="578"/>
      <c r="Z20" s="575">
        <v>599582</v>
      </c>
      <c r="AA20" s="578"/>
      <c r="AB20" s="575">
        <v>5082918</v>
      </c>
      <c r="AC20" s="578"/>
      <c r="AD20" s="575">
        <v>5786230</v>
      </c>
      <c r="AE20" s="578"/>
      <c r="AF20" s="575">
        <v>706647</v>
      </c>
      <c r="AG20" s="578"/>
      <c r="AH20" s="409"/>
      <c r="AI20" s="409"/>
      <c r="AJ20" s="508"/>
      <c r="AK20" s="522"/>
      <c r="AL20" s="522"/>
      <c r="AM20" s="522"/>
      <c r="AN20" s="572" t="s">
        <v>493</v>
      </c>
      <c r="AO20" s="579"/>
      <c r="AP20" s="408"/>
      <c r="AQ20" s="409"/>
      <c r="AR20" s="409"/>
      <c r="AS20" s="409"/>
      <c r="AT20" s="409"/>
    </row>
    <row r="21" spans="2:46" x14ac:dyDescent="0.25"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572" t="s">
        <v>494</v>
      </c>
      <c r="X21" s="575">
        <v>22390518</v>
      </c>
      <c r="Y21" s="575">
        <v>477434</v>
      </c>
      <c r="Z21" s="575">
        <v>1914236</v>
      </c>
      <c r="AA21" s="578"/>
      <c r="AB21" s="575">
        <v>12378592</v>
      </c>
      <c r="AC21" s="575">
        <v>364014</v>
      </c>
      <c r="AD21" s="575">
        <v>7102040</v>
      </c>
      <c r="AE21" s="575">
        <v>62362</v>
      </c>
      <c r="AF21" s="575">
        <v>995651</v>
      </c>
      <c r="AG21" s="578"/>
      <c r="AH21" s="409"/>
      <c r="AI21" s="409"/>
      <c r="AJ21" s="508">
        <f>AC21/Y21</f>
        <v>0.76243836844464363</v>
      </c>
      <c r="AK21" s="522">
        <f t="shared" si="1"/>
        <v>0.13061910127892024</v>
      </c>
      <c r="AL21" s="522"/>
      <c r="AM21" s="522"/>
      <c r="AN21" s="572" t="s">
        <v>494</v>
      </c>
      <c r="AO21" s="579">
        <f>AC21/$AC$12</f>
        <v>6.9310137417295151E-2</v>
      </c>
      <c r="AP21" s="408">
        <f t="shared" si="2"/>
        <v>1.819949284694735E-2</v>
      </c>
      <c r="AQ21" s="409"/>
      <c r="AR21" s="409"/>
      <c r="AS21" s="409"/>
      <c r="AT21" s="409"/>
    </row>
    <row r="22" spans="2:46" ht="13.5" customHeight="1" x14ac:dyDescent="0.25"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572" t="s">
        <v>495</v>
      </c>
      <c r="X22" s="575">
        <v>17184707</v>
      </c>
      <c r="Y22" s="575">
        <v>409239</v>
      </c>
      <c r="Z22" s="575">
        <v>1030551</v>
      </c>
      <c r="AA22" s="578"/>
      <c r="AB22" s="575">
        <v>9382050</v>
      </c>
      <c r="AC22" s="575">
        <v>344654</v>
      </c>
      <c r="AD22" s="575">
        <v>5490897</v>
      </c>
      <c r="AE22" s="578"/>
      <c r="AF22" s="575">
        <v>1281209</v>
      </c>
      <c r="AG22" s="578"/>
      <c r="AH22" s="409"/>
      <c r="AI22" s="409"/>
      <c r="AJ22" s="508">
        <f>AC22/Y22</f>
        <v>0.84218268542343222</v>
      </c>
      <c r="AK22" s="522"/>
      <c r="AL22" s="522"/>
      <c r="AM22" s="522"/>
      <c r="AN22" s="572" t="s">
        <v>495</v>
      </c>
      <c r="AO22" s="579">
        <f>AC22/$AC$12</f>
        <v>6.5623893865127278E-2</v>
      </c>
      <c r="AP22" s="408"/>
      <c r="AQ22" s="409"/>
      <c r="AR22" s="409"/>
      <c r="AS22" s="409"/>
      <c r="AT22" s="409"/>
    </row>
    <row r="23" spans="2:46" ht="13.5" customHeight="1" x14ac:dyDescent="0.25"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572" t="s">
        <v>496</v>
      </c>
      <c r="X23" s="575">
        <v>4758527</v>
      </c>
      <c r="Y23" s="575">
        <v>173340</v>
      </c>
      <c r="Z23" s="575">
        <v>329213</v>
      </c>
      <c r="AA23" s="578"/>
      <c r="AB23" s="575">
        <v>1350993</v>
      </c>
      <c r="AC23" s="578"/>
      <c r="AD23" s="575">
        <v>2826983</v>
      </c>
      <c r="AE23" s="578"/>
      <c r="AF23" s="575">
        <v>251339</v>
      </c>
      <c r="AG23" s="578"/>
      <c r="AH23" s="409"/>
      <c r="AI23" s="409"/>
      <c r="AJ23" s="508"/>
      <c r="AK23" s="522"/>
      <c r="AL23" s="522"/>
      <c r="AM23" s="522"/>
      <c r="AN23" s="572" t="s">
        <v>496</v>
      </c>
      <c r="AO23" s="579"/>
      <c r="AP23" s="408"/>
      <c r="AQ23" s="409"/>
      <c r="AR23" s="409"/>
      <c r="AS23" s="409"/>
      <c r="AT23" s="409"/>
    </row>
    <row r="24" spans="2:46" ht="14.25" thickBot="1" x14ac:dyDescent="0.3"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572" t="s">
        <v>497</v>
      </c>
      <c r="X24" s="575">
        <v>9715136</v>
      </c>
      <c r="Y24" s="575">
        <v>283198</v>
      </c>
      <c r="Z24" s="575">
        <v>1010671</v>
      </c>
      <c r="AA24" s="578"/>
      <c r="AB24" s="575">
        <v>3530180</v>
      </c>
      <c r="AC24" s="575">
        <v>125863</v>
      </c>
      <c r="AD24" s="575">
        <v>4732795</v>
      </c>
      <c r="AE24" s="575">
        <v>130877</v>
      </c>
      <c r="AF24" s="575">
        <v>441490</v>
      </c>
      <c r="AG24" s="578"/>
      <c r="AH24" s="409"/>
      <c r="AI24" s="409"/>
      <c r="AJ24" s="508">
        <f>AC24/Y24</f>
        <v>0.44443463583782372</v>
      </c>
      <c r="AK24" s="522">
        <f t="shared" si="1"/>
        <v>0.46213956313250798</v>
      </c>
      <c r="AL24" s="522"/>
      <c r="AM24" s="522"/>
      <c r="AN24" s="572" t="s">
        <v>497</v>
      </c>
      <c r="AO24" s="579">
        <f>AC24/$AC$12</f>
        <v>2.3964962407360759E-2</v>
      </c>
      <c r="AP24" s="408">
        <f t="shared" si="2"/>
        <v>3.8194654201756328E-2</v>
      </c>
      <c r="AQ24" s="409"/>
      <c r="AR24" s="409"/>
      <c r="AS24" s="409"/>
      <c r="AT24" s="409"/>
    </row>
    <row r="25" spans="2:46" ht="14.25" customHeight="1" x14ac:dyDescent="0.25">
      <c r="B25" s="220"/>
      <c r="C25" s="221"/>
      <c r="D25" s="221"/>
      <c r="E25" s="221"/>
      <c r="F25" s="221"/>
      <c r="G25" s="222"/>
      <c r="I25" s="581" t="s">
        <v>505</v>
      </c>
      <c r="J25" s="582"/>
      <c r="K25" s="582"/>
      <c r="L25" s="582"/>
      <c r="M25" s="582"/>
      <c r="N25" s="582"/>
      <c r="O25" s="582"/>
      <c r="P25" s="582"/>
      <c r="Q25" s="582"/>
      <c r="R25" s="582"/>
      <c r="S25" s="583"/>
      <c r="T25" s="584"/>
      <c r="U25" s="584"/>
      <c r="V25" s="584"/>
      <c r="W25" s="572" t="s">
        <v>498</v>
      </c>
      <c r="X25" s="575">
        <v>13041046</v>
      </c>
      <c r="Y25" s="575">
        <v>612295</v>
      </c>
      <c r="Z25" s="575">
        <v>2480592</v>
      </c>
      <c r="AA25" s="575">
        <v>156240</v>
      </c>
      <c r="AB25" s="575">
        <v>4506801</v>
      </c>
      <c r="AC25" s="575">
        <v>217478</v>
      </c>
      <c r="AD25" s="575">
        <v>4959301</v>
      </c>
      <c r="AE25" s="575">
        <v>203330</v>
      </c>
      <c r="AF25" s="575">
        <v>1094352</v>
      </c>
      <c r="AG25" s="578"/>
      <c r="AH25" s="409"/>
      <c r="AI25" s="409"/>
      <c r="AJ25" s="508">
        <f>AC25/Y25</f>
        <v>0.35518500069410985</v>
      </c>
      <c r="AK25" s="522">
        <f t="shared" si="1"/>
        <v>0.33207849157677266</v>
      </c>
      <c r="AL25" s="522"/>
      <c r="AM25" s="522"/>
      <c r="AN25" s="572" t="s">
        <v>498</v>
      </c>
      <c r="AO25" s="579">
        <f>AC25/$AC$12</f>
        <v>4.1408929506113815E-2</v>
      </c>
      <c r="AP25" s="408">
        <f t="shared" si="2"/>
        <v>5.9339066748497551E-2</v>
      </c>
      <c r="AQ25" s="409"/>
      <c r="AR25" s="409"/>
      <c r="AS25" s="409"/>
      <c r="AT25" s="409"/>
    </row>
    <row r="26" spans="2:46" ht="49.5" customHeight="1" x14ac:dyDescent="0.25">
      <c r="B26" s="627" t="s">
        <v>503</v>
      </c>
      <c r="C26" s="628"/>
      <c r="D26" s="628"/>
      <c r="E26" s="628"/>
      <c r="F26" s="628"/>
      <c r="G26" s="629"/>
      <c r="I26" s="585" t="s">
        <v>506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7"/>
      <c r="T26" s="584"/>
      <c r="U26" s="584"/>
      <c r="V26" s="584"/>
      <c r="W26" s="572" t="s">
        <v>499</v>
      </c>
      <c r="X26" s="575">
        <v>3763658</v>
      </c>
      <c r="Y26" s="578"/>
      <c r="Z26" s="575">
        <v>218595</v>
      </c>
      <c r="AA26" s="578"/>
      <c r="AB26" s="575">
        <v>1900177</v>
      </c>
      <c r="AC26" s="578"/>
      <c r="AD26" s="575">
        <v>1452599</v>
      </c>
      <c r="AE26" s="578"/>
      <c r="AF26" s="575">
        <v>192288</v>
      </c>
      <c r="AG26" s="578"/>
      <c r="AH26" s="409"/>
      <c r="AI26" s="409"/>
      <c r="AJ26" s="508"/>
      <c r="AK26" s="522"/>
      <c r="AL26" s="522"/>
      <c r="AM26" s="522"/>
      <c r="AN26" s="572" t="s">
        <v>499</v>
      </c>
      <c r="AO26" s="579"/>
      <c r="AP26" s="408"/>
      <c r="AQ26" s="409"/>
      <c r="AR26" s="409"/>
      <c r="AS26" s="409"/>
      <c r="AT26" s="409"/>
    </row>
    <row r="27" spans="2:46" ht="57" customHeight="1" thickBot="1" x14ac:dyDescent="0.3">
      <c r="B27" s="630" t="s">
        <v>504</v>
      </c>
      <c r="C27" s="608"/>
      <c r="D27" s="608"/>
      <c r="E27" s="608"/>
      <c r="F27" s="608"/>
      <c r="G27" s="631"/>
      <c r="I27" s="588" t="s">
        <v>675</v>
      </c>
      <c r="J27" s="589"/>
      <c r="K27" s="589"/>
      <c r="L27" s="589"/>
      <c r="M27" s="589"/>
      <c r="N27" s="589"/>
      <c r="O27" s="589"/>
      <c r="P27" s="589"/>
      <c r="Q27" s="589"/>
      <c r="R27" s="589"/>
      <c r="S27" s="590"/>
      <c r="T27" s="584"/>
      <c r="U27" s="584"/>
      <c r="V27" s="584"/>
      <c r="W27" s="572" t="s">
        <v>500</v>
      </c>
      <c r="X27" s="575">
        <v>2586215</v>
      </c>
      <c r="Y27" s="575">
        <v>478195</v>
      </c>
      <c r="Z27" s="575">
        <v>325924</v>
      </c>
      <c r="AA27" s="578"/>
      <c r="AB27" s="575">
        <v>1029717</v>
      </c>
      <c r="AC27" s="575">
        <v>285399</v>
      </c>
      <c r="AD27" s="575">
        <v>1075263</v>
      </c>
      <c r="AE27" s="575">
        <v>161221</v>
      </c>
      <c r="AF27" s="575">
        <v>155311</v>
      </c>
      <c r="AG27" s="578"/>
      <c r="AH27" s="409"/>
      <c r="AI27" s="409"/>
      <c r="AJ27" s="508">
        <f>AC27/Y27</f>
        <v>0.59682556279342114</v>
      </c>
      <c r="AK27" s="522">
        <f t="shared" si="1"/>
        <v>0.33714488859147418</v>
      </c>
      <c r="AL27" s="522"/>
      <c r="AM27" s="522"/>
      <c r="AN27" s="572" t="s">
        <v>500</v>
      </c>
      <c r="AO27" s="579">
        <f>AC27/$AC$12</f>
        <v>5.4341437166588694E-2</v>
      </c>
      <c r="AP27" s="408">
        <f t="shared" si="2"/>
        <v>4.7050133675598897E-2</v>
      </c>
      <c r="AQ27" s="409"/>
      <c r="AR27" s="409"/>
      <c r="AS27" s="409"/>
      <c r="AT27" s="409"/>
    </row>
    <row r="28" spans="2:46" ht="42.75" customHeight="1" x14ac:dyDescent="0.25">
      <c r="B28" s="632" t="s">
        <v>149</v>
      </c>
      <c r="C28" s="633" t="s">
        <v>151</v>
      </c>
      <c r="D28" s="609" t="s">
        <v>751</v>
      </c>
      <c r="E28" s="610"/>
      <c r="F28" s="610"/>
      <c r="G28" s="634"/>
      <c r="I28" s="591" t="s">
        <v>508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3"/>
      <c r="T28" s="584"/>
      <c r="U28" s="584"/>
      <c r="V28" s="584"/>
      <c r="W28" s="572" t="s">
        <v>501</v>
      </c>
      <c r="X28" s="575">
        <v>4855953</v>
      </c>
      <c r="Y28" s="575">
        <v>2097203</v>
      </c>
      <c r="Z28" s="575">
        <v>548684</v>
      </c>
      <c r="AA28" s="578"/>
      <c r="AB28" s="575">
        <v>1795723</v>
      </c>
      <c r="AC28" s="575">
        <v>723738</v>
      </c>
      <c r="AD28" s="575">
        <v>2243926</v>
      </c>
      <c r="AE28" s="575">
        <v>1164288</v>
      </c>
      <c r="AF28" s="575">
        <v>267620</v>
      </c>
      <c r="AG28" s="575">
        <v>170555</v>
      </c>
      <c r="AH28" s="409"/>
      <c r="AI28" s="409"/>
      <c r="AJ28" s="508">
        <f>AC28/Y28</f>
        <v>0.34509677890027812</v>
      </c>
      <c r="AK28" s="522">
        <f t="shared" si="1"/>
        <v>0.55516228042778881</v>
      </c>
      <c r="AL28" s="522"/>
      <c r="AM28" s="522"/>
      <c r="AN28" s="572" t="s">
        <v>501</v>
      </c>
      <c r="AO28" s="579">
        <f>AC28/$AC$12</f>
        <v>0.13780343677473492</v>
      </c>
      <c r="AP28" s="408">
        <f t="shared" si="2"/>
        <v>0.33978145549832645</v>
      </c>
      <c r="AQ28" s="409"/>
      <c r="AR28" s="409"/>
      <c r="AS28" s="409"/>
      <c r="AT28" s="409"/>
    </row>
    <row r="29" spans="2:46" ht="33" customHeight="1" thickBot="1" x14ac:dyDescent="0.3">
      <c r="B29" s="635" t="s">
        <v>150</v>
      </c>
      <c r="C29" s="636" t="s">
        <v>152</v>
      </c>
      <c r="D29" s="611"/>
      <c r="E29" s="612"/>
      <c r="F29" s="612"/>
      <c r="G29" s="637"/>
      <c r="I29" s="594" t="s">
        <v>509</v>
      </c>
      <c r="J29" s="595"/>
      <c r="K29" s="595"/>
      <c r="L29" s="595"/>
      <c r="M29" s="595"/>
      <c r="N29" s="595"/>
      <c r="O29" s="595"/>
      <c r="P29" s="595"/>
      <c r="Q29" s="595"/>
      <c r="R29" s="595"/>
      <c r="S29" s="596"/>
      <c r="T29" s="584"/>
      <c r="U29" s="584"/>
      <c r="V29" s="584"/>
      <c r="W29" s="572" t="s">
        <v>502</v>
      </c>
      <c r="X29" s="575">
        <v>1433118</v>
      </c>
      <c r="Y29" s="575">
        <v>563193</v>
      </c>
      <c r="Z29" s="575">
        <v>81189</v>
      </c>
      <c r="AA29" s="578"/>
      <c r="AB29" s="575">
        <v>704648</v>
      </c>
      <c r="AC29" s="575">
        <v>354941</v>
      </c>
      <c r="AD29" s="575">
        <v>576611</v>
      </c>
      <c r="AE29" s="575">
        <v>170464</v>
      </c>
      <c r="AF29" s="575">
        <v>70669</v>
      </c>
      <c r="AG29" s="578"/>
      <c r="AH29" s="409"/>
      <c r="AI29" s="409"/>
      <c r="AJ29" s="508">
        <f>AC29/Y29</f>
        <v>0.63022977913432876</v>
      </c>
      <c r="AK29" s="522">
        <f t="shared" si="1"/>
        <v>0.30267421647641218</v>
      </c>
      <c r="AL29" s="522"/>
      <c r="AM29" s="522"/>
      <c r="AN29" s="572" t="s">
        <v>502</v>
      </c>
      <c r="AO29" s="579">
        <f>AC29/$AC$12</f>
        <v>6.7582591562500779E-2</v>
      </c>
      <c r="AP29" s="408">
        <f t="shared" si="2"/>
        <v>4.9747576226901527E-2</v>
      </c>
      <c r="AQ29" s="409"/>
      <c r="AR29" s="409"/>
      <c r="AS29" s="409"/>
      <c r="AT29" s="409"/>
    </row>
    <row r="30" spans="2:46" ht="54" customHeight="1" x14ac:dyDescent="0.25">
      <c r="B30" s="638"/>
      <c r="C30" s="636" t="s">
        <v>153</v>
      </c>
      <c r="D30" s="613" t="s">
        <v>752</v>
      </c>
      <c r="E30" s="614" t="s">
        <v>753</v>
      </c>
      <c r="F30" s="614" t="s">
        <v>754</v>
      </c>
      <c r="G30" s="639" t="s">
        <v>755</v>
      </c>
      <c r="I30" s="597" t="s">
        <v>507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90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409"/>
      <c r="AJ30" s="409"/>
      <c r="AK30" s="409"/>
      <c r="AL30" s="409"/>
      <c r="AM30" s="409"/>
      <c r="AN30" s="584"/>
      <c r="AO30" s="409"/>
      <c r="AP30" s="409"/>
      <c r="AQ30" s="409"/>
      <c r="AR30" s="409"/>
      <c r="AS30" s="409"/>
      <c r="AT30" s="409"/>
    </row>
    <row r="31" spans="2:46" ht="14.25" customHeight="1" thickBot="1" x14ac:dyDescent="0.3">
      <c r="B31" s="640"/>
      <c r="C31" s="615"/>
      <c r="D31" s="616" t="s">
        <v>154</v>
      </c>
      <c r="E31" s="617"/>
      <c r="F31" s="617"/>
      <c r="G31" s="641"/>
      <c r="I31" s="598" t="s">
        <v>510</v>
      </c>
      <c r="J31" s="599" t="s">
        <v>25</v>
      </c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600"/>
      <c r="AD31" s="584"/>
      <c r="AE31" s="584"/>
      <c r="AF31" s="584"/>
      <c r="AG31" s="584"/>
      <c r="AH31" s="584"/>
      <c r="AI31" s="409"/>
      <c r="AJ31" s="409"/>
      <c r="AK31" s="409"/>
      <c r="AL31" s="409"/>
      <c r="AM31" s="409"/>
      <c r="AN31" s="584"/>
      <c r="AO31" s="409"/>
      <c r="AP31" s="409"/>
      <c r="AQ31" s="409"/>
      <c r="AR31" s="409"/>
      <c r="AS31" s="409"/>
      <c r="AT31" s="409"/>
    </row>
    <row r="32" spans="2:46" ht="22.5" customHeight="1" x14ac:dyDescent="0.25">
      <c r="B32" s="642" t="s">
        <v>756</v>
      </c>
      <c r="C32" s="618">
        <v>10488344</v>
      </c>
      <c r="D32" s="618">
        <v>5954368</v>
      </c>
      <c r="E32" s="618">
        <v>3608013</v>
      </c>
      <c r="F32" s="643">
        <v>565372</v>
      </c>
      <c r="G32" s="644">
        <v>360591</v>
      </c>
      <c r="I32" s="598" t="s">
        <v>510</v>
      </c>
      <c r="J32" s="601" t="s">
        <v>511</v>
      </c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3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</row>
    <row r="33" spans="2:46" ht="50.25" customHeight="1" thickBot="1" x14ac:dyDescent="0.3">
      <c r="B33" s="645"/>
      <c r="C33" s="619">
        <v>100</v>
      </c>
      <c r="D33" s="620">
        <f>D32/$C$32</f>
        <v>0.56771288203361747</v>
      </c>
      <c r="E33" s="620">
        <f>E32/$C$32</f>
        <v>0.34400216087496749</v>
      </c>
      <c r="F33" s="620">
        <f>F32/$C$32</f>
        <v>5.3904791833677461E-2</v>
      </c>
      <c r="G33" s="646">
        <f>G32/$C$32</f>
        <v>3.4380165257737544E-2</v>
      </c>
      <c r="I33" s="598" t="s">
        <v>510</v>
      </c>
      <c r="J33" s="601" t="s">
        <v>512</v>
      </c>
      <c r="K33" s="602"/>
      <c r="L33" s="602"/>
      <c r="M33" s="603"/>
      <c r="N33" s="601" t="s">
        <v>484</v>
      </c>
      <c r="O33" s="602"/>
      <c r="P33" s="602"/>
      <c r="Q33" s="603"/>
      <c r="R33" s="601" t="s">
        <v>483</v>
      </c>
      <c r="S33" s="602"/>
      <c r="T33" s="602"/>
      <c r="U33" s="603"/>
      <c r="V33" s="601" t="s">
        <v>485</v>
      </c>
      <c r="W33" s="602"/>
      <c r="X33" s="602"/>
      <c r="Y33" s="603"/>
      <c r="Z33" s="601" t="s">
        <v>513</v>
      </c>
      <c r="AA33" s="602"/>
      <c r="AB33" s="602"/>
      <c r="AC33" s="603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</row>
    <row r="34" spans="2:46" ht="21" customHeight="1" x14ac:dyDescent="0.25">
      <c r="B34" s="647" t="s">
        <v>757</v>
      </c>
      <c r="C34" s="621"/>
      <c r="D34" s="621"/>
      <c r="E34" s="621"/>
      <c r="F34" s="648"/>
      <c r="G34" s="649"/>
      <c r="I34" s="598" t="s">
        <v>510</v>
      </c>
      <c r="J34" s="601" t="s">
        <v>514</v>
      </c>
      <c r="K34" s="602"/>
      <c r="L34" s="602"/>
      <c r="M34" s="603"/>
      <c r="N34" s="601" t="s">
        <v>514</v>
      </c>
      <c r="O34" s="602"/>
      <c r="P34" s="602"/>
      <c r="Q34" s="603"/>
      <c r="R34" s="601" t="s">
        <v>514</v>
      </c>
      <c r="S34" s="602"/>
      <c r="T34" s="602"/>
      <c r="U34" s="603"/>
      <c r="V34" s="601" t="s">
        <v>514</v>
      </c>
      <c r="W34" s="602"/>
      <c r="X34" s="602"/>
      <c r="Y34" s="603"/>
      <c r="Z34" s="601" t="s">
        <v>514</v>
      </c>
      <c r="AA34" s="602"/>
      <c r="AB34" s="602"/>
      <c r="AC34" s="603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</row>
    <row r="35" spans="2:46" ht="14.25" customHeight="1" x14ac:dyDescent="0.25">
      <c r="B35" s="650" t="s">
        <v>18</v>
      </c>
      <c r="C35" s="622">
        <v>100</v>
      </c>
      <c r="D35" s="623">
        <f>T57/L57</f>
        <v>0.34509677890027812</v>
      </c>
      <c r="E35" s="623">
        <f>X57/L57</f>
        <v>0.55516228042778881</v>
      </c>
      <c r="F35" s="651" t="s">
        <v>66</v>
      </c>
      <c r="G35" s="652">
        <f>AB57/L57</f>
        <v>8.1324983799851522E-2</v>
      </c>
      <c r="I35" s="598" t="s">
        <v>510</v>
      </c>
      <c r="J35" s="599" t="s">
        <v>515</v>
      </c>
      <c r="K35" s="600"/>
      <c r="L35" s="600"/>
      <c r="M35" s="604"/>
      <c r="N35" s="599" t="s">
        <v>515</v>
      </c>
      <c r="O35" s="600"/>
      <c r="P35" s="600"/>
      <c r="Q35" s="604"/>
      <c r="R35" s="599" t="s">
        <v>515</v>
      </c>
      <c r="S35" s="600"/>
      <c r="T35" s="600"/>
      <c r="U35" s="604"/>
      <c r="V35" s="599" t="s">
        <v>515</v>
      </c>
      <c r="W35" s="600"/>
      <c r="X35" s="600"/>
      <c r="Y35" s="604"/>
      <c r="Z35" s="599" t="s">
        <v>515</v>
      </c>
      <c r="AA35" s="600"/>
      <c r="AB35" s="600"/>
      <c r="AC35" s="604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</row>
    <row r="36" spans="2:46" ht="14.25" customHeight="1" x14ac:dyDescent="0.25">
      <c r="B36" s="653" t="s">
        <v>758</v>
      </c>
      <c r="C36" s="624">
        <v>100</v>
      </c>
      <c r="D36" s="625">
        <f>T47/L47</f>
        <v>0.70453836805002201</v>
      </c>
      <c r="E36" s="625">
        <f>X47/L47</f>
        <v>0.2366141770474901</v>
      </c>
      <c r="F36" s="654" t="s">
        <v>66</v>
      </c>
      <c r="G36" s="655" t="s">
        <v>66</v>
      </c>
      <c r="I36" s="598" t="s">
        <v>510</v>
      </c>
      <c r="J36" s="599" t="s">
        <v>516</v>
      </c>
      <c r="K36" s="600"/>
      <c r="L36" s="600"/>
      <c r="M36" s="604"/>
      <c r="N36" s="599" t="s">
        <v>516</v>
      </c>
      <c r="O36" s="600"/>
      <c r="P36" s="600"/>
      <c r="Q36" s="604"/>
      <c r="R36" s="599" t="s">
        <v>516</v>
      </c>
      <c r="S36" s="600"/>
      <c r="T36" s="600"/>
      <c r="U36" s="604"/>
      <c r="V36" s="599" t="s">
        <v>516</v>
      </c>
      <c r="W36" s="600"/>
      <c r="X36" s="600"/>
      <c r="Y36" s="604"/>
      <c r="Z36" s="599" t="s">
        <v>516</v>
      </c>
      <c r="AA36" s="600"/>
      <c r="AB36" s="600"/>
      <c r="AC36" s="604"/>
      <c r="AD36" s="409"/>
      <c r="AE36" s="409"/>
      <c r="AF36" s="409"/>
      <c r="AG36" s="409"/>
      <c r="AH36" s="409"/>
      <c r="AI36" s="409"/>
      <c r="AJ36" s="409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</row>
    <row r="37" spans="2:46" ht="14.25" customHeight="1" x14ac:dyDescent="0.25">
      <c r="B37" s="650" t="s">
        <v>759</v>
      </c>
      <c r="C37" s="622">
        <v>100</v>
      </c>
      <c r="D37" s="623">
        <f>T48/L48</f>
        <v>0.51706274035263333</v>
      </c>
      <c r="E37" s="623">
        <f>X48/L48</f>
        <v>0.45264538364556739</v>
      </c>
      <c r="F37" s="656" t="s">
        <v>66</v>
      </c>
      <c r="G37" s="657" t="s">
        <v>66</v>
      </c>
      <c r="I37" s="598" t="s">
        <v>510</v>
      </c>
      <c r="J37" s="599" t="s">
        <v>152</v>
      </c>
      <c r="K37" s="604"/>
      <c r="L37" s="599" t="s">
        <v>501</v>
      </c>
      <c r="M37" s="604"/>
      <c r="N37" s="599" t="s">
        <v>152</v>
      </c>
      <c r="O37" s="604"/>
      <c r="P37" s="599" t="s">
        <v>501</v>
      </c>
      <c r="Q37" s="604"/>
      <c r="R37" s="599" t="s">
        <v>152</v>
      </c>
      <c r="S37" s="604"/>
      <c r="T37" s="599" t="s">
        <v>501</v>
      </c>
      <c r="U37" s="604"/>
      <c r="V37" s="599" t="s">
        <v>152</v>
      </c>
      <c r="W37" s="604"/>
      <c r="X37" s="599" t="s">
        <v>501</v>
      </c>
      <c r="Y37" s="604"/>
      <c r="Z37" s="599" t="s">
        <v>152</v>
      </c>
      <c r="AA37" s="604"/>
      <c r="AB37" s="599" t="s">
        <v>501</v>
      </c>
      <c r="AC37" s="604"/>
      <c r="AD37" s="409"/>
      <c r="AE37" s="409"/>
      <c r="AF37" s="409"/>
      <c r="AG37" s="409"/>
      <c r="AH37" s="409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</row>
    <row r="38" spans="2:46" ht="14.25" customHeight="1" x14ac:dyDescent="0.25">
      <c r="B38" s="653" t="s">
        <v>760</v>
      </c>
      <c r="C38" s="624">
        <v>100</v>
      </c>
      <c r="D38" s="625">
        <f>T58/L58</f>
        <v>0.63022977913432876</v>
      </c>
      <c r="E38" s="625">
        <f>X58/L58</f>
        <v>0.30267421647641218</v>
      </c>
      <c r="F38" s="658"/>
      <c r="G38" s="655" t="s">
        <v>66</v>
      </c>
      <c r="I38" s="598" t="s">
        <v>510</v>
      </c>
      <c r="J38" s="347" t="s">
        <v>517</v>
      </c>
      <c r="K38" s="347" t="s">
        <v>518</v>
      </c>
      <c r="L38" s="347" t="s">
        <v>517</v>
      </c>
      <c r="M38" s="347" t="s">
        <v>518</v>
      </c>
      <c r="N38" s="347" t="s">
        <v>517</v>
      </c>
      <c r="O38" s="347" t="s">
        <v>518</v>
      </c>
      <c r="P38" s="347" t="s">
        <v>517</v>
      </c>
      <c r="Q38" s="347" t="s">
        <v>518</v>
      </c>
      <c r="R38" s="347" t="s">
        <v>517</v>
      </c>
      <c r="S38" s="347" t="s">
        <v>518</v>
      </c>
      <c r="T38" s="347" t="s">
        <v>517</v>
      </c>
      <c r="U38" s="347" t="s">
        <v>518</v>
      </c>
      <c r="V38" s="347" t="s">
        <v>517</v>
      </c>
      <c r="W38" s="347" t="s">
        <v>518</v>
      </c>
      <c r="X38" s="347" t="s">
        <v>517</v>
      </c>
      <c r="Y38" s="347" t="s">
        <v>518</v>
      </c>
      <c r="Z38" s="347" t="s">
        <v>517</v>
      </c>
      <c r="AA38" s="347" t="s">
        <v>518</v>
      </c>
      <c r="AB38" s="347" t="s">
        <v>517</v>
      </c>
      <c r="AC38" s="347" t="s">
        <v>518</v>
      </c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</row>
    <row r="39" spans="2:46" ht="14.25" customHeight="1" x14ac:dyDescent="0.25">
      <c r="B39" s="650" t="s">
        <v>761</v>
      </c>
      <c r="C39" s="622">
        <v>100</v>
      </c>
      <c r="D39" s="623">
        <f>T54/L54</f>
        <v>0.35518500069410985</v>
      </c>
      <c r="E39" s="623">
        <f>X54/L54</f>
        <v>0.33207849157677266</v>
      </c>
      <c r="F39" s="656">
        <f>P54/L54</f>
        <v>0.25517111849680302</v>
      </c>
      <c r="G39" s="657" t="s">
        <v>66</v>
      </c>
      <c r="I39" s="347" t="s">
        <v>519</v>
      </c>
      <c r="J39" s="605">
        <v>181950842</v>
      </c>
      <c r="K39" s="605">
        <v>175470741</v>
      </c>
      <c r="L39" s="605">
        <v>10488344</v>
      </c>
      <c r="M39" s="605">
        <v>9547081</v>
      </c>
      <c r="N39" s="605">
        <v>16088694</v>
      </c>
      <c r="O39" s="605">
        <v>16678131</v>
      </c>
      <c r="P39" s="605">
        <v>565372</v>
      </c>
      <c r="Q39" s="605">
        <v>816210</v>
      </c>
      <c r="R39" s="605">
        <v>85923673</v>
      </c>
      <c r="S39" s="605">
        <v>79391256</v>
      </c>
      <c r="T39" s="605">
        <v>5954368</v>
      </c>
      <c r="U39" s="605">
        <v>5292465</v>
      </c>
      <c r="V39" s="605">
        <v>70216756</v>
      </c>
      <c r="W39" s="605">
        <v>67867218</v>
      </c>
      <c r="X39" s="605">
        <v>3608013</v>
      </c>
      <c r="Y39" s="605">
        <v>2849590</v>
      </c>
      <c r="Z39" s="605">
        <v>9721720</v>
      </c>
      <c r="AA39" s="605">
        <v>11534137</v>
      </c>
      <c r="AB39" s="605">
        <v>360591</v>
      </c>
      <c r="AC39" s="605">
        <v>588816</v>
      </c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09"/>
      <c r="AS39" s="409"/>
      <c r="AT39" s="409"/>
    </row>
    <row r="40" spans="2:46" ht="14.25" customHeight="1" x14ac:dyDescent="0.25">
      <c r="B40" s="653" t="s">
        <v>762</v>
      </c>
      <c r="C40" s="624">
        <v>100</v>
      </c>
      <c r="D40" s="625">
        <f>T51/L51</f>
        <v>0.84218268542343222</v>
      </c>
      <c r="E40" s="625" t="s">
        <v>66</v>
      </c>
      <c r="F40" s="658" t="s">
        <v>66</v>
      </c>
      <c r="G40" s="655" t="s">
        <v>66</v>
      </c>
      <c r="I40" s="347" t="s">
        <v>520</v>
      </c>
      <c r="J40" s="605">
        <v>15732052</v>
      </c>
      <c r="K40" s="605">
        <v>15139656</v>
      </c>
      <c r="L40" s="605">
        <v>1040856</v>
      </c>
      <c r="M40" s="605">
        <v>960812</v>
      </c>
      <c r="N40" s="605">
        <v>1908723</v>
      </c>
      <c r="O40" s="605">
        <v>2074466</v>
      </c>
      <c r="P40" s="605">
        <v>136009</v>
      </c>
      <c r="Q40" s="605">
        <v>109214</v>
      </c>
      <c r="R40" s="605">
        <v>9138919</v>
      </c>
      <c r="S40" s="605">
        <v>8119185</v>
      </c>
      <c r="T40" s="605">
        <v>702408</v>
      </c>
      <c r="U40" s="605">
        <v>638258</v>
      </c>
      <c r="V40" s="605">
        <v>4012392</v>
      </c>
      <c r="W40" s="605">
        <v>3931240</v>
      </c>
      <c r="X40" s="605">
        <v>181434</v>
      </c>
      <c r="Y40" s="605">
        <v>163332</v>
      </c>
      <c r="Z40" s="605">
        <v>672018</v>
      </c>
      <c r="AA40" s="605">
        <v>1014765</v>
      </c>
      <c r="AB40" s="606" t="s">
        <v>510</v>
      </c>
      <c r="AC40" s="606" t="s">
        <v>510</v>
      </c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409"/>
      <c r="AS40" s="409"/>
      <c r="AT40" s="409"/>
    </row>
    <row r="41" spans="2:46" ht="14.25" customHeight="1" x14ac:dyDescent="0.25">
      <c r="B41" s="650" t="s">
        <v>763</v>
      </c>
      <c r="C41" s="622">
        <v>100</v>
      </c>
      <c r="D41" s="623">
        <f>T50/L50</f>
        <v>0.76243836844464363</v>
      </c>
      <c r="E41" s="623">
        <f>X50/L50</f>
        <v>0.13061910127892024</v>
      </c>
      <c r="F41" s="656">
        <f>P54/L54</f>
        <v>0.25517111849680302</v>
      </c>
      <c r="G41" s="657" t="s">
        <v>66</v>
      </c>
      <c r="I41" s="347" t="s">
        <v>521</v>
      </c>
      <c r="J41" s="605">
        <v>166218791</v>
      </c>
      <c r="K41" s="605">
        <v>160331085</v>
      </c>
      <c r="L41" s="605">
        <v>9447489</v>
      </c>
      <c r="M41" s="605">
        <v>8586268</v>
      </c>
      <c r="N41" s="605">
        <v>14179971</v>
      </c>
      <c r="O41" s="605">
        <v>14603664</v>
      </c>
      <c r="P41" s="605">
        <v>429363</v>
      </c>
      <c r="Q41" s="605">
        <v>706995</v>
      </c>
      <c r="R41" s="605">
        <v>76784754</v>
      </c>
      <c r="S41" s="605">
        <v>71272071</v>
      </c>
      <c r="T41" s="605">
        <v>5251959</v>
      </c>
      <c r="U41" s="605">
        <v>4654207</v>
      </c>
      <c r="V41" s="605">
        <v>66204364</v>
      </c>
      <c r="W41" s="605">
        <v>63935978</v>
      </c>
      <c r="X41" s="605">
        <v>3426579</v>
      </c>
      <c r="Y41" s="605">
        <v>2686258</v>
      </c>
      <c r="Z41" s="605">
        <v>9049702</v>
      </c>
      <c r="AA41" s="605">
        <v>10519373</v>
      </c>
      <c r="AB41" s="605">
        <v>339587</v>
      </c>
      <c r="AC41" s="605">
        <v>538808</v>
      </c>
      <c r="AD41" s="409"/>
      <c r="AE41" s="409"/>
      <c r="AF41" s="409"/>
      <c r="AG41" s="409"/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</row>
    <row r="42" spans="2:46" ht="14.25" customHeight="1" x14ac:dyDescent="0.25">
      <c r="B42" s="653" t="s">
        <v>764</v>
      </c>
      <c r="C42" s="624">
        <v>100</v>
      </c>
      <c r="D42" s="625">
        <f>T42/L42</f>
        <v>0.71963099852760004</v>
      </c>
      <c r="E42" s="625" t="s">
        <v>66</v>
      </c>
      <c r="F42" s="654" t="s">
        <v>66</v>
      </c>
      <c r="G42" s="655" t="s">
        <v>66</v>
      </c>
      <c r="I42" s="347" t="s">
        <v>486</v>
      </c>
      <c r="J42" s="605">
        <v>31761512</v>
      </c>
      <c r="K42" s="605">
        <v>30398144</v>
      </c>
      <c r="L42" s="605">
        <v>332790</v>
      </c>
      <c r="M42" s="605">
        <v>304323</v>
      </c>
      <c r="N42" s="605">
        <v>2439502</v>
      </c>
      <c r="O42" s="605">
        <v>2604436</v>
      </c>
      <c r="P42" s="606" t="s">
        <v>510</v>
      </c>
      <c r="Q42" s="606" t="s">
        <v>510</v>
      </c>
      <c r="R42" s="605">
        <v>15444843</v>
      </c>
      <c r="S42" s="605">
        <v>14805454</v>
      </c>
      <c r="T42" s="605">
        <v>239486</v>
      </c>
      <c r="U42" s="605">
        <v>220607</v>
      </c>
      <c r="V42" s="605">
        <v>12350000</v>
      </c>
      <c r="W42" s="605">
        <v>11317388</v>
      </c>
      <c r="X42" s="606" t="s">
        <v>510</v>
      </c>
      <c r="Y42" s="606" t="s">
        <v>510</v>
      </c>
      <c r="Z42" s="605">
        <v>1527167</v>
      </c>
      <c r="AA42" s="605">
        <v>1670866</v>
      </c>
      <c r="AB42" s="606" t="s">
        <v>510</v>
      </c>
      <c r="AC42" s="606" t="s">
        <v>510</v>
      </c>
      <c r="AD42" s="409"/>
      <c r="AE42" s="409"/>
      <c r="AF42" s="409"/>
      <c r="AG42" s="409"/>
      <c r="AH42" s="409"/>
      <c r="AI42" s="409"/>
      <c r="AJ42" s="409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</row>
    <row r="43" spans="2:46" ht="14.25" customHeight="1" x14ac:dyDescent="0.25">
      <c r="B43" s="650" t="s">
        <v>765</v>
      </c>
      <c r="C43" s="622">
        <v>100</v>
      </c>
      <c r="D43" s="623">
        <f>T56/L56</f>
        <v>0.59682556279342114</v>
      </c>
      <c r="E43" s="623">
        <f>X56/L56</f>
        <v>0.33714488859147418</v>
      </c>
      <c r="F43" s="651" t="s">
        <v>66</v>
      </c>
      <c r="G43" s="657" t="s">
        <v>66</v>
      </c>
      <c r="I43" s="347" t="s">
        <v>487</v>
      </c>
      <c r="J43" s="605">
        <v>8011707</v>
      </c>
      <c r="K43" s="605">
        <v>6751698</v>
      </c>
      <c r="L43" s="605">
        <v>533031</v>
      </c>
      <c r="M43" s="605">
        <v>414110</v>
      </c>
      <c r="N43" s="605">
        <v>851505</v>
      </c>
      <c r="O43" s="605">
        <v>563447</v>
      </c>
      <c r="P43" s="606" t="s">
        <v>510</v>
      </c>
      <c r="Q43" s="606" t="s">
        <v>510</v>
      </c>
      <c r="R43" s="605">
        <v>3487580</v>
      </c>
      <c r="S43" s="605">
        <v>2953465</v>
      </c>
      <c r="T43" s="605">
        <v>346171</v>
      </c>
      <c r="U43" s="605">
        <v>315511</v>
      </c>
      <c r="V43" s="605">
        <v>3218097</v>
      </c>
      <c r="W43" s="605">
        <v>2793168</v>
      </c>
      <c r="X43" s="606" t="s">
        <v>510</v>
      </c>
      <c r="Y43" s="606" t="s">
        <v>510</v>
      </c>
      <c r="Z43" s="605">
        <v>454525</v>
      </c>
      <c r="AA43" s="605">
        <v>441618</v>
      </c>
      <c r="AB43" s="606" t="s">
        <v>510</v>
      </c>
      <c r="AC43" s="606" t="s">
        <v>510</v>
      </c>
      <c r="AD43" s="409"/>
      <c r="AE43" s="409"/>
      <c r="AF43" s="409"/>
      <c r="AG43" s="409"/>
      <c r="AH43" s="409"/>
      <c r="AI43" s="409"/>
      <c r="AJ43" s="409"/>
      <c r="AK43" s="409"/>
      <c r="AL43" s="409"/>
      <c r="AM43" s="409"/>
      <c r="AN43" s="409"/>
      <c r="AO43" s="409"/>
      <c r="AP43" s="409"/>
      <c r="AQ43" s="409"/>
      <c r="AR43" s="409"/>
      <c r="AS43" s="409"/>
      <c r="AT43" s="409"/>
    </row>
    <row r="44" spans="2:46" ht="14.25" customHeight="1" thickBot="1" x14ac:dyDescent="0.3">
      <c r="B44" s="653" t="s">
        <v>766</v>
      </c>
      <c r="C44" s="624">
        <v>100</v>
      </c>
      <c r="D44" s="625">
        <f>T43/L43</f>
        <v>0.64943877560592156</v>
      </c>
      <c r="E44" s="625" t="s">
        <v>66</v>
      </c>
      <c r="F44" s="654" t="s">
        <v>66</v>
      </c>
      <c r="G44" s="655" t="s">
        <v>66</v>
      </c>
      <c r="I44" s="347" t="s">
        <v>488</v>
      </c>
      <c r="J44" s="605">
        <v>4165072</v>
      </c>
      <c r="K44" s="605">
        <v>4748507</v>
      </c>
      <c r="L44" s="605">
        <v>197869</v>
      </c>
      <c r="M44" s="605">
        <v>234862</v>
      </c>
      <c r="N44" s="605">
        <v>206295</v>
      </c>
      <c r="O44" s="605">
        <v>273500</v>
      </c>
      <c r="P44" s="606" t="s">
        <v>510</v>
      </c>
      <c r="Q44" s="606" t="s">
        <v>510</v>
      </c>
      <c r="R44" s="605">
        <v>2096777</v>
      </c>
      <c r="S44" s="605">
        <v>2329960</v>
      </c>
      <c r="T44" s="605">
        <v>142597</v>
      </c>
      <c r="U44" s="605">
        <v>151581</v>
      </c>
      <c r="V44" s="605">
        <v>1704803</v>
      </c>
      <c r="W44" s="605">
        <v>1854529</v>
      </c>
      <c r="X44" s="606" t="s">
        <v>510</v>
      </c>
      <c r="Y44" s="606" t="s">
        <v>510</v>
      </c>
      <c r="Z44" s="605">
        <v>157198</v>
      </c>
      <c r="AA44" s="605">
        <v>290518</v>
      </c>
      <c r="AB44" s="606" t="s">
        <v>510</v>
      </c>
      <c r="AC44" s="606" t="s">
        <v>510</v>
      </c>
      <c r="AD44" s="409"/>
      <c r="AE44" s="409"/>
      <c r="AF44" s="409"/>
      <c r="AG44" s="409"/>
      <c r="AH44" s="409"/>
      <c r="AI44" s="409"/>
      <c r="AJ44" s="409"/>
      <c r="AK44" s="409"/>
      <c r="AL44" s="409"/>
      <c r="AM44" s="409"/>
      <c r="AN44" s="409"/>
      <c r="AO44" s="409"/>
      <c r="AP44" s="409"/>
      <c r="AQ44" s="409"/>
      <c r="AR44" s="409"/>
      <c r="AS44" s="409"/>
      <c r="AT44" s="409"/>
    </row>
    <row r="45" spans="2:46" ht="14.25" customHeight="1" x14ac:dyDescent="0.25">
      <c r="B45" s="659" t="s">
        <v>767</v>
      </c>
      <c r="C45" s="626"/>
      <c r="D45" s="626"/>
      <c r="E45" s="626"/>
      <c r="F45" s="626"/>
      <c r="G45" s="660"/>
      <c r="I45" s="347" t="s">
        <v>489</v>
      </c>
      <c r="J45" s="605">
        <v>3237272</v>
      </c>
      <c r="K45" s="605">
        <v>3450855</v>
      </c>
      <c r="L45" s="605">
        <v>93418</v>
      </c>
      <c r="M45" s="605">
        <v>99835</v>
      </c>
      <c r="N45" s="605">
        <v>312595</v>
      </c>
      <c r="O45" s="605">
        <v>335076</v>
      </c>
      <c r="P45" s="606" t="s">
        <v>510</v>
      </c>
      <c r="Q45" s="606" t="s">
        <v>510</v>
      </c>
      <c r="R45" s="605">
        <v>1824755</v>
      </c>
      <c r="S45" s="605">
        <v>1927247</v>
      </c>
      <c r="T45" s="606" t="s">
        <v>510</v>
      </c>
      <c r="U45" s="605">
        <v>88078</v>
      </c>
      <c r="V45" s="605">
        <v>895718</v>
      </c>
      <c r="W45" s="605">
        <v>1037052</v>
      </c>
      <c r="X45" s="606" t="s">
        <v>510</v>
      </c>
      <c r="Y45" s="606" t="s">
        <v>510</v>
      </c>
      <c r="Z45" s="605">
        <v>204204</v>
      </c>
      <c r="AA45" s="605">
        <v>151479</v>
      </c>
      <c r="AB45" s="606" t="s">
        <v>510</v>
      </c>
      <c r="AC45" s="606" t="s">
        <v>510</v>
      </c>
      <c r="AD45" s="409"/>
      <c r="AE45" s="409"/>
      <c r="AF45" s="409"/>
      <c r="AG45" s="409"/>
      <c r="AH45" s="409"/>
      <c r="AI45" s="409"/>
      <c r="AJ45" s="409"/>
      <c r="AK45" s="409"/>
      <c r="AL45" s="409"/>
      <c r="AM45" s="409"/>
      <c r="AN45" s="409"/>
      <c r="AO45" s="409"/>
      <c r="AP45" s="409"/>
      <c r="AQ45" s="409"/>
      <c r="AR45" s="409"/>
      <c r="AS45" s="409"/>
      <c r="AT45" s="409"/>
    </row>
    <row r="46" spans="2:46" ht="14.25" customHeight="1" thickBot="1" x14ac:dyDescent="0.3">
      <c r="B46" s="661" t="s">
        <v>768</v>
      </c>
      <c r="C46" s="662"/>
      <c r="D46" s="662"/>
      <c r="E46" s="662"/>
      <c r="F46" s="662"/>
      <c r="G46" s="663"/>
      <c r="I46" s="347" t="s">
        <v>490</v>
      </c>
      <c r="J46" s="605">
        <v>5712319</v>
      </c>
      <c r="K46" s="605">
        <v>5515629</v>
      </c>
      <c r="L46" s="605">
        <v>122392</v>
      </c>
      <c r="M46" s="605">
        <v>92327</v>
      </c>
      <c r="N46" s="605">
        <v>472457</v>
      </c>
      <c r="O46" s="605">
        <v>502638</v>
      </c>
      <c r="P46" s="606" t="s">
        <v>510</v>
      </c>
      <c r="Q46" s="606" t="s">
        <v>510</v>
      </c>
      <c r="R46" s="605">
        <v>3084178</v>
      </c>
      <c r="S46" s="605">
        <v>2959235</v>
      </c>
      <c r="T46" s="605">
        <v>113217</v>
      </c>
      <c r="U46" s="605">
        <v>84536</v>
      </c>
      <c r="V46" s="605">
        <v>1850678</v>
      </c>
      <c r="W46" s="605">
        <v>1580447</v>
      </c>
      <c r="X46" s="606" t="s">
        <v>510</v>
      </c>
      <c r="Y46" s="606" t="s">
        <v>510</v>
      </c>
      <c r="Z46" s="605">
        <v>305007</v>
      </c>
      <c r="AA46" s="605">
        <v>473310</v>
      </c>
      <c r="AB46" s="606" t="s">
        <v>510</v>
      </c>
      <c r="AC46" s="606" t="s">
        <v>510</v>
      </c>
      <c r="AD46" s="409"/>
      <c r="AE46" s="409"/>
      <c r="AF46" s="409"/>
      <c r="AG46" s="409"/>
      <c r="AH46" s="409"/>
      <c r="AI46" s="409"/>
      <c r="AJ46" s="409"/>
      <c r="AK46" s="409"/>
      <c r="AL46" s="409"/>
      <c r="AM46" s="409"/>
      <c r="AN46" s="409"/>
      <c r="AO46" s="409"/>
      <c r="AP46" s="409"/>
      <c r="AQ46" s="409"/>
      <c r="AR46" s="409"/>
      <c r="AS46" s="409"/>
      <c r="AT46" s="409"/>
    </row>
    <row r="47" spans="2:46" ht="14.25" customHeight="1" x14ac:dyDescent="0.25">
      <c r="I47" s="347" t="s">
        <v>491</v>
      </c>
      <c r="J47" s="605">
        <v>4168632</v>
      </c>
      <c r="K47" s="605">
        <v>3701665</v>
      </c>
      <c r="L47" s="605">
        <v>1443206</v>
      </c>
      <c r="M47" s="605">
        <v>1224588</v>
      </c>
      <c r="N47" s="605">
        <v>268718</v>
      </c>
      <c r="O47" s="605">
        <v>264272</v>
      </c>
      <c r="P47" s="606" t="s">
        <v>510</v>
      </c>
      <c r="Q47" s="606" t="s">
        <v>510</v>
      </c>
      <c r="R47" s="605">
        <v>2544853</v>
      </c>
      <c r="S47" s="605">
        <v>2268802</v>
      </c>
      <c r="T47" s="605">
        <v>1016794</v>
      </c>
      <c r="U47" s="605">
        <v>960815</v>
      </c>
      <c r="V47" s="605">
        <v>1275700</v>
      </c>
      <c r="W47" s="605">
        <v>1009932</v>
      </c>
      <c r="X47" s="605">
        <v>341483</v>
      </c>
      <c r="Y47" s="605">
        <v>220171</v>
      </c>
      <c r="Z47" s="605">
        <v>79361</v>
      </c>
      <c r="AA47" s="605">
        <v>158659</v>
      </c>
      <c r="AB47" s="606" t="s">
        <v>510</v>
      </c>
      <c r="AC47" s="606" t="s">
        <v>510</v>
      </c>
      <c r="AD47" s="409"/>
      <c r="AE47" s="409"/>
      <c r="AF47" s="409"/>
      <c r="AG47" s="409"/>
      <c r="AH47" s="409"/>
      <c r="AI47" s="409"/>
      <c r="AJ47" s="409"/>
      <c r="AK47" s="409"/>
      <c r="AL47" s="409"/>
      <c r="AM47" s="409"/>
      <c r="AN47" s="409"/>
      <c r="AO47" s="409"/>
      <c r="AP47" s="409"/>
      <c r="AQ47" s="409"/>
      <c r="AR47" s="409"/>
      <c r="AS47" s="409"/>
      <c r="AT47" s="409"/>
    </row>
    <row r="48" spans="2:46" ht="14.25" customHeight="1" x14ac:dyDescent="0.25">
      <c r="I48" s="347" t="s">
        <v>492</v>
      </c>
      <c r="J48" s="605">
        <v>17173532</v>
      </c>
      <c r="K48" s="605">
        <v>16061036</v>
      </c>
      <c r="L48" s="605">
        <v>1578410</v>
      </c>
      <c r="M48" s="605">
        <v>1505877</v>
      </c>
      <c r="N48" s="605">
        <v>1066366</v>
      </c>
      <c r="O48" s="605">
        <v>817246</v>
      </c>
      <c r="P48" s="606" t="s">
        <v>510</v>
      </c>
      <c r="Q48" s="606" t="s">
        <v>510</v>
      </c>
      <c r="R48" s="605">
        <v>6619958</v>
      </c>
      <c r="S48" s="605">
        <v>5586338</v>
      </c>
      <c r="T48" s="605">
        <v>816137</v>
      </c>
      <c r="U48" s="605">
        <v>636279</v>
      </c>
      <c r="V48" s="605">
        <v>8621691</v>
      </c>
      <c r="W48" s="605">
        <v>8554456</v>
      </c>
      <c r="X48" s="605">
        <v>714460</v>
      </c>
      <c r="Y48" s="605">
        <v>716111</v>
      </c>
      <c r="Z48" s="605">
        <v>865517</v>
      </c>
      <c r="AA48" s="605">
        <v>1102996</v>
      </c>
      <c r="AB48" s="606" t="s">
        <v>510</v>
      </c>
      <c r="AC48" s="605">
        <v>84509</v>
      </c>
      <c r="AD48" s="409"/>
      <c r="AE48" s="409"/>
      <c r="AF48" s="409"/>
      <c r="AG48" s="409"/>
      <c r="AH48" s="409"/>
      <c r="AI48" s="409"/>
      <c r="AJ48" s="409"/>
      <c r="AK48" s="409"/>
      <c r="AL48" s="409"/>
      <c r="AM48" s="409"/>
      <c r="AN48" s="409"/>
      <c r="AO48" s="409"/>
      <c r="AP48" s="409"/>
      <c r="AQ48" s="409"/>
      <c r="AR48" s="409"/>
      <c r="AS48" s="409"/>
      <c r="AT48" s="409"/>
    </row>
    <row r="49" spans="2:46" ht="14.25" customHeight="1" x14ac:dyDescent="0.25">
      <c r="B49" s="542" t="s">
        <v>503</v>
      </c>
      <c r="C49" s="542"/>
      <c r="D49" s="542"/>
      <c r="E49" s="542"/>
      <c r="F49" s="542"/>
      <c r="G49" s="542"/>
      <c r="I49" s="347" t="s">
        <v>493</v>
      </c>
      <c r="J49" s="605">
        <v>12175378</v>
      </c>
      <c r="K49" s="605">
        <v>12147725</v>
      </c>
      <c r="L49" s="606" t="s">
        <v>510</v>
      </c>
      <c r="M49" s="606" t="s">
        <v>510</v>
      </c>
      <c r="N49" s="605">
        <v>599582</v>
      </c>
      <c r="O49" s="605">
        <v>731399</v>
      </c>
      <c r="P49" s="606" t="s">
        <v>510</v>
      </c>
      <c r="Q49" s="606" t="s">
        <v>510</v>
      </c>
      <c r="R49" s="605">
        <v>5082918</v>
      </c>
      <c r="S49" s="605">
        <v>4385489</v>
      </c>
      <c r="T49" s="606" t="s">
        <v>510</v>
      </c>
      <c r="U49" s="606" t="s">
        <v>510</v>
      </c>
      <c r="V49" s="605">
        <v>5786230</v>
      </c>
      <c r="W49" s="605">
        <v>6377341</v>
      </c>
      <c r="X49" s="606" t="s">
        <v>510</v>
      </c>
      <c r="Y49" s="606" t="s">
        <v>510</v>
      </c>
      <c r="Z49" s="605">
        <v>706647</v>
      </c>
      <c r="AA49" s="605">
        <v>653496</v>
      </c>
      <c r="AB49" s="606" t="s">
        <v>510</v>
      </c>
      <c r="AC49" s="606" t="s">
        <v>510</v>
      </c>
      <c r="AD49" s="409"/>
      <c r="AE49" s="409"/>
      <c r="AF49" s="409"/>
      <c r="AG49" s="409"/>
      <c r="AH49" s="409"/>
      <c r="AI49" s="409"/>
      <c r="AJ49" s="409"/>
      <c r="AK49" s="409"/>
      <c r="AL49" s="409"/>
      <c r="AM49" s="409"/>
      <c r="AN49" s="409"/>
      <c r="AO49" s="409"/>
      <c r="AP49" s="409"/>
      <c r="AQ49" s="409"/>
      <c r="AR49" s="409"/>
      <c r="AS49" s="409"/>
      <c r="AT49" s="409"/>
    </row>
    <row r="50" spans="2:46" ht="14.25" customHeight="1" thickBot="1" x14ac:dyDescent="0.3">
      <c r="B50" s="543" t="s">
        <v>504</v>
      </c>
      <c r="C50" s="543"/>
      <c r="D50" s="543"/>
      <c r="E50" s="543"/>
      <c r="F50" s="543"/>
      <c r="G50" s="543"/>
      <c r="I50" s="347" t="s">
        <v>494</v>
      </c>
      <c r="J50" s="605">
        <v>22390518</v>
      </c>
      <c r="K50" s="605">
        <v>21639956</v>
      </c>
      <c r="L50" s="605">
        <v>477434</v>
      </c>
      <c r="M50" s="605">
        <v>601862</v>
      </c>
      <c r="N50" s="605">
        <v>1914236</v>
      </c>
      <c r="O50" s="605">
        <v>2202545</v>
      </c>
      <c r="P50" s="606" t="s">
        <v>510</v>
      </c>
      <c r="Q50" s="605">
        <v>145990</v>
      </c>
      <c r="R50" s="605">
        <v>12378592</v>
      </c>
      <c r="S50" s="605">
        <v>11269478</v>
      </c>
      <c r="T50" s="605">
        <v>364014</v>
      </c>
      <c r="U50" s="605">
        <v>349997</v>
      </c>
      <c r="V50" s="605">
        <v>7102040</v>
      </c>
      <c r="W50" s="605">
        <v>7036179</v>
      </c>
      <c r="X50" s="605">
        <v>62362</v>
      </c>
      <c r="Y50" s="605">
        <v>81991</v>
      </c>
      <c r="Z50" s="605">
        <v>995651</v>
      </c>
      <c r="AA50" s="605">
        <v>1131754</v>
      </c>
      <c r="AB50" s="606" t="s">
        <v>510</v>
      </c>
      <c r="AC50" s="606" t="s">
        <v>510</v>
      </c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09"/>
      <c r="AP50" s="409"/>
      <c r="AQ50" s="409"/>
      <c r="AR50" s="409"/>
      <c r="AS50" s="409"/>
      <c r="AT50" s="409"/>
    </row>
    <row r="51" spans="2:46" ht="14.25" customHeight="1" x14ac:dyDescent="0.25">
      <c r="B51" s="544" t="s">
        <v>149</v>
      </c>
      <c r="C51" s="545" t="s">
        <v>151</v>
      </c>
      <c r="D51" s="546" t="s">
        <v>744</v>
      </c>
      <c r="E51" s="547"/>
      <c r="F51" s="547"/>
      <c r="G51" s="547"/>
      <c r="I51" s="347" t="s">
        <v>495</v>
      </c>
      <c r="J51" s="605">
        <v>17184707</v>
      </c>
      <c r="K51" s="605">
        <v>16264138</v>
      </c>
      <c r="L51" s="605">
        <v>409239</v>
      </c>
      <c r="M51" s="605">
        <v>331217</v>
      </c>
      <c r="N51" s="605">
        <v>1030551</v>
      </c>
      <c r="O51" s="605">
        <v>1094687</v>
      </c>
      <c r="P51" s="606" t="s">
        <v>510</v>
      </c>
      <c r="Q51" s="606" t="s">
        <v>510</v>
      </c>
      <c r="R51" s="605">
        <v>9382050</v>
      </c>
      <c r="S51" s="605">
        <v>9339657</v>
      </c>
      <c r="T51" s="605">
        <v>344654</v>
      </c>
      <c r="U51" s="605">
        <v>289492</v>
      </c>
      <c r="V51" s="605">
        <v>5490897</v>
      </c>
      <c r="W51" s="605">
        <v>4804857</v>
      </c>
      <c r="X51" s="606" t="s">
        <v>510</v>
      </c>
      <c r="Y51" s="606" t="s">
        <v>510</v>
      </c>
      <c r="Z51" s="605">
        <v>1281209</v>
      </c>
      <c r="AA51" s="605">
        <v>1024938</v>
      </c>
      <c r="AB51" s="606" t="s">
        <v>510</v>
      </c>
      <c r="AC51" s="606" t="s">
        <v>510</v>
      </c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09"/>
      <c r="AP51" s="409"/>
      <c r="AQ51" s="409"/>
      <c r="AR51" s="409"/>
      <c r="AS51" s="409"/>
      <c r="AT51" s="409"/>
    </row>
    <row r="52" spans="2:46" ht="14.25" customHeight="1" thickBot="1" x14ac:dyDescent="0.3">
      <c r="B52" s="544" t="s">
        <v>150</v>
      </c>
      <c r="C52" s="545" t="s">
        <v>152</v>
      </c>
      <c r="D52" s="548"/>
      <c r="E52" s="549"/>
      <c r="F52" s="549"/>
      <c r="G52" s="549"/>
      <c r="I52" s="347" t="s">
        <v>496</v>
      </c>
      <c r="J52" s="605">
        <v>4758527</v>
      </c>
      <c r="K52" s="605">
        <v>4803518</v>
      </c>
      <c r="L52" s="605">
        <v>173340</v>
      </c>
      <c r="M52" s="605">
        <v>124883</v>
      </c>
      <c r="N52" s="605">
        <v>329213</v>
      </c>
      <c r="O52" s="605">
        <v>395160</v>
      </c>
      <c r="P52" s="606" t="s">
        <v>510</v>
      </c>
      <c r="Q52" s="606" t="s">
        <v>510</v>
      </c>
      <c r="R52" s="605">
        <v>1350993</v>
      </c>
      <c r="S52" s="605">
        <v>1268205</v>
      </c>
      <c r="T52" s="606" t="s">
        <v>510</v>
      </c>
      <c r="U52" s="606" t="s">
        <v>510</v>
      </c>
      <c r="V52" s="605">
        <v>2826983</v>
      </c>
      <c r="W52" s="605">
        <v>2790390</v>
      </c>
      <c r="X52" s="606" t="s">
        <v>510</v>
      </c>
      <c r="Y52" s="606" t="s">
        <v>510</v>
      </c>
      <c r="Z52" s="605">
        <v>251339</v>
      </c>
      <c r="AA52" s="605">
        <v>349762</v>
      </c>
      <c r="AB52" s="606" t="s">
        <v>510</v>
      </c>
      <c r="AC52" s="606" t="s">
        <v>510</v>
      </c>
      <c r="AD52" s="409"/>
      <c r="AE52" s="409"/>
      <c r="AF52" s="409"/>
      <c r="AG52" s="409"/>
      <c r="AH52" s="409"/>
      <c r="AI52" s="409"/>
      <c r="AJ52" s="409"/>
      <c r="AK52" s="409"/>
      <c r="AL52" s="409"/>
      <c r="AM52" s="409"/>
      <c r="AN52" s="409"/>
      <c r="AO52" s="409"/>
      <c r="AP52" s="409"/>
      <c r="AQ52" s="409"/>
      <c r="AR52" s="409"/>
      <c r="AS52" s="409"/>
      <c r="AT52" s="409"/>
    </row>
    <row r="53" spans="2:46" ht="14.25" customHeight="1" x14ac:dyDescent="0.25">
      <c r="B53" s="550"/>
      <c r="C53" s="545" t="s">
        <v>153</v>
      </c>
      <c r="D53" s="551" t="s">
        <v>745</v>
      </c>
      <c r="E53" s="552" t="s">
        <v>531</v>
      </c>
      <c r="F53" s="552" t="s">
        <v>746</v>
      </c>
      <c r="G53" s="546" t="s">
        <v>747</v>
      </c>
      <c r="I53" s="347" t="s">
        <v>497</v>
      </c>
      <c r="J53" s="605">
        <v>9715136</v>
      </c>
      <c r="K53" s="605">
        <v>9871610</v>
      </c>
      <c r="L53" s="605">
        <v>283198</v>
      </c>
      <c r="M53" s="605">
        <v>215077</v>
      </c>
      <c r="N53" s="605">
        <v>1010671</v>
      </c>
      <c r="O53" s="605">
        <v>814274</v>
      </c>
      <c r="P53" s="606" t="s">
        <v>510</v>
      </c>
      <c r="Q53" s="606" t="s">
        <v>510</v>
      </c>
      <c r="R53" s="605">
        <v>3530180</v>
      </c>
      <c r="S53" s="605">
        <v>3507650</v>
      </c>
      <c r="T53" s="605">
        <v>125863</v>
      </c>
      <c r="U53" s="605">
        <v>95111</v>
      </c>
      <c r="V53" s="605">
        <v>4732795</v>
      </c>
      <c r="W53" s="605">
        <v>4854949</v>
      </c>
      <c r="X53" s="605">
        <v>130877</v>
      </c>
      <c r="Y53" s="605">
        <v>85891</v>
      </c>
      <c r="Z53" s="605">
        <v>441490</v>
      </c>
      <c r="AA53" s="605">
        <v>694738</v>
      </c>
      <c r="AB53" s="606" t="s">
        <v>510</v>
      </c>
      <c r="AC53" s="606" t="s">
        <v>510</v>
      </c>
      <c r="AD53" s="409"/>
      <c r="AE53" s="409"/>
      <c r="AF53" s="409"/>
      <c r="AG53" s="409"/>
      <c r="AH53" s="409"/>
      <c r="AI53" s="409"/>
      <c r="AJ53" s="409"/>
      <c r="AK53" s="409"/>
      <c r="AL53" s="409"/>
      <c r="AM53" s="409"/>
      <c r="AN53" s="409"/>
      <c r="AO53" s="409"/>
      <c r="AP53" s="409"/>
      <c r="AQ53" s="409"/>
      <c r="AR53" s="409"/>
      <c r="AS53" s="409"/>
      <c r="AT53" s="409"/>
    </row>
    <row r="54" spans="2:46" ht="14.25" customHeight="1" thickBot="1" x14ac:dyDescent="0.3">
      <c r="B54" s="553"/>
      <c r="C54" s="554"/>
      <c r="D54" s="555" t="s">
        <v>154</v>
      </c>
      <c r="E54" s="556"/>
      <c r="F54" s="556"/>
      <c r="G54" s="548"/>
      <c r="I54" s="347" t="s">
        <v>498</v>
      </c>
      <c r="J54" s="605">
        <v>13041046</v>
      </c>
      <c r="K54" s="605">
        <v>13320626</v>
      </c>
      <c r="L54" s="605">
        <v>612295</v>
      </c>
      <c r="M54" s="605">
        <v>546637</v>
      </c>
      <c r="N54" s="605">
        <v>2480592</v>
      </c>
      <c r="O54" s="605">
        <v>2791812</v>
      </c>
      <c r="P54" s="605">
        <v>156240</v>
      </c>
      <c r="Q54" s="605">
        <v>197174</v>
      </c>
      <c r="R54" s="605">
        <v>4506801</v>
      </c>
      <c r="S54" s="605">
        <v>3990365</v>
      </c>
      <c r="T54" s="605">
        <v>217478</v>
      </c>
      <c r="U54" s="605">
        <v>148009</v>
      </c>
      <c r="V54" s="605">
        <v>4959301</v>
      </c>
      <c r="W54" s="605">
        <v>4939126</v>
      </c>
      <c r="X54" s="605">
        <v>203330</v>
      </c>
      <c r="Y54" s="605">
        <v>146924</v>
      </c>
      <c r="Z54" s="605">
        <v>1094352</v>
      </c>
      <c r="AA54" s="605">
        <v>1599322</v>
      </c>
      <c r="AB54" s="606" t="s">
        <v>510</v>
      </c>
      <c r="AC54" s="606" t="s">
        <v>510</v>
      </c>
      <c r="AD54" s="409"/>
      <c r="AE54" s="409"/>
      <c r="AF54" s="409"/>
      <c r="AG54" s="409"/>
      <c r="AH54" s="409"/>
      <c r="AI54" s="409"/>
      <c r="AJ54" s="409"/>
      <c r="AK54" s="409"/>
      <c r="AL54" s="409"/>
      <c r="AM54" s="409"/>
      <c r="AN54" s="409"/>
      <c r="AO54" s="409"/>
      <c r="AP54" s="409"/>
      <c r="AQ54" s="409"/>
      <c r="AR54" s="409"/>
      <c r="AS54" s="409"/>
      <c r="AT54" s="409"/>
    </row>
    <row r="55" spans="2:46" ht="14.25" customHeight="1" x14ac:dyDescent="0.25">
      <c r="B55" s="557" t="s">
        <v>534</v>
      </c>
      <c r="C55" s="558">
        <v>9547081</v>
      </c>
      <c r="D55" s="558">
        <v>5292465</v>
      </c>
      <c r="E55" s="558">
        <v>2849590</v>
      </c>
      <c r="F55" s="559">
        <v>816210</v>
      </c>
      <c r="G55" s="560">
        <v>588816</v>
      </c>
      <c r="I55" s="347" t="s">
        <v>499</v>
      </c>
      <c r="J55" s="605">
        <v>3763658</v>
      </c>
      <c r="K55" s="605">
        <v>3257328</v>
      </c>
      <c r="L55" s="606" t="s">
        <v>510</v>
      </c>
      <c r="M55" s="606" t="s">
        <v>510</v>
      </c>
      <c r="N55" s="605">
        <v>218595</v>
      </c>
      <c r="O55" s="605">
        <v>173702</v>
      </c>
      <c r="P55" s="606" t="s">
        <v>510</v>
      </c>
      <c r="Q55" s="606" t="s">
        <v>510</v>
      </c>
      <c r="R55" s="605">
        <v>1900177</v>
      </c>
      <c r="S55" s="605">
        <v>1432908</v>
      </c>
      <c r="T55" s="606" t="s">
        <v>510</v>
      </c>
      <c r="U55" s="606" t="s">
        <v>510</v>
      </c>
      <c r="V55" s="605">
        <v>1452599</v>
      </c>
      <c r="W55" s="605">
        <v>1420425</v>
      </c>
      <c r="X55" s="606" t="s">
        <v>510</v>
      </c>
      <c r="Y55" s="606" t="s">
        <v>510</v>
      </c>
      <c r="Z55" s="605">
        <v>192288</v>
      </c>
      <c r="AA55" s="605">
        <v>230293</v>
      </c>
      <c r="AB55" s="606" t="s">
        <v>510</v>
      </c>
      <c r="AC55" s="606" t="s">
        <v>510</v>
      </c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09"/>
      <c r="AP55" s="409"/>
      <c r="AQ55" s="409"/>
      <c r="AR55" s="409"/>
      <c r="AS55" s="409"/>
      <c r="AT55" s="409"/>
    </row>
    <row r="56" spans="2:46" ht="14.25" customHeight="1" thickBot="1" x14ac:dyDescent="0.3">
      <c r="B56" s="561"/>
      <c r="C56" s="474">
        <v>100</v>
      </c>
      <c r="D56" s="474">
        <v>55.4</v>
      </c>
      <c r="E56" s="474">
        <v>29.8</v>
      </c>
      <c r="F56" s="562">
        <v>8.5</v>
      </c>
      <c r="G56" s="475">
        <v>6.2</v>
      </c>
      <c r="I56" s="347" t="s">
        <v>500</v>
      </c>
      <c r="J56" s="605">
        <v>2586215</v>
      </c>
      <c r="K56" s="605">
        <v>2489414</v>
      </c>
      <c r="L56" s="605">
        <v>478195</v>
      </c>
      <c r="M56" s="605">
        <v>485355</v>
      </c>
      <c r="N56" s="605">
        <v>325924</v>
      </c>
      <c r="O56" s="605">
        <v>279544</v>
      </c>
      <c r="P56" s="606" t="s">
        <v>510</v>
      </c>
      <c r="Q56" s="606" t="s">
        <v>510</v>
      </c>
      <c r="R56" s="605">
        <v>1029717</v>
      </c>
      <c r="S56" s="605">
        <v>917048</v>
      </c>
      <c r="T56" s="605">
        <v>285399</v>
      </c>
      <c r="U56" s="605">
        <v>276514</v>
      </c>
      <c r="V56" s="605">
        <v>1075263</v>
      </c>
      <c r="W56" s="605">
        <v>1164009</v>
      </c>
      <c r="X56" s="605">
        <v>161221</v>
      </c>
      <c r="Y56" s="605">
        <v>126595</v>
      </c>
      <c r="Z56" s="605">
        <v>155311</v>
      </c>
      <c r="AA56" s="605">
        <v>128813</v>
      </c>
      <c r="AB56" s="606" t="s">
        <v>510</v>
      </c>
      <c r="AC56" s="606" t="s">
        <v>510</v>
      </c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409"/>
      <c r="AP56" s="409"/>
      <c r="AQ56" s="409"/>
      <c r="AR56" s="409"/>
      <c r="AS56" s="409"/>
      <c r="AT56" s="409"/>
    </row>
    <row r="57" spans="2:46" ht="14.25" customHeight="1" x14ac:dyDescent="0.25">
      <c r="B57" s="476" t="s">
        <v>535</v>
      </c>
      <c r="C57" s="563"/>
      <c r="D57" s="563"/>
      <c r="E57" s="563"/>
      <c r="F57" s="564"/>
      <c r="G57" s="484"/>
      <c r="I57" s="347" t="s">
        <v>501</v>
      </c>
      <c r="J57" s="605">
        <v>4855953</v>
      </c>
      <c r="K57" s="605">
        <v>4164750</v>
      </c>
      <c r="L57" s="605">
        <v>2097203</v>
      </c>
      <c r="M57" s="605">
        <v>1722859</v>
      </c>
      <c r="N57" s="605">
        <v>548684</v>
      </c>
      <c r="O57" s="605">
        <v>632946</v>
      </c>
      <c r="P57" s="606" t="s">
        <v>510</v>
      </c>
      <c r="Q57" s="605">
        <v>109696</v>
      </c>
      <c r="R57" s="605">
        <v>1795723</v>
      </c>
      <c r="S57" s="605">
        <v>1547078</v>
      </c>
      <c r="T57" s="605">
        <v>723738</v>
      </c>
      <c r="U57" s="605">
        <v>612245</v>
      </c>
      <c r="V57" s="605">
        <v>2243926</v>
      </c>
      <c r="W57" s="605">
        <v>1679044</v>
      </c>
      <c r="X57" s="605">
        <v>1164288</v>
      </c>
      <c r="Y57" s="605">
        <v>814232</v>
      </c>
      <c r="Z57" s="605">
        <v>267620</v>
      </c>
      <c r="AA57" s="605">
        <v>305681</v>
      </c>
      <c r="AB57" s="605">
        <v>170555</v>
      </c>
      <c r="AC57" s="605">
        <v>186685</v>
      </c>
      <c r="AD57" s="409"/>
      <c r="AE57" s="409"/>
      <c r="AF57" s="409"/>
      <c r="AG57" s="409"/>
      <c r="AH57" s="409"/>
      <c r="AI57" s="409"/>
      <c r="AJ57" s="409"/>
      <c r="AK57" s="409"/>
      <c r="AL57" s="409"/>
      <c r="AM57" s="409"/>
      <c r="AN57" s="409"/>
      <c r="AO57" s="409"/>
      <c r="AP57" s="409"/>
      <c r="AQ57" s="409"/>
      <c r="AR57" s="409"/>
      <c r="AS57" s="409"/>
      <c r="AT57" s="409"/>
    </row>
    <row r="58" spans="2:46" ht="14.25" customHeight="1" x14ac:dyDescent="0.25">
      <c r="B58" s="479" t="s">
        <v>18</v>
      </c>
      <c r="C58" s="480">
        <v>100</v>
      </c>
      <c r="D58" s="480">
        <v>35.5</v>
      </c>
      <c r="E58" s="480">
        <v>47.3</v>
      </c>
      <c r="F58" s="565">
        <v>6.4</v>
      </c>
      <c r="G58" s="482" t="s">
        <v>66</v>
      </c>
      <c r="I58" s="347" t="s">
        <v>502</v>
      </c>
      <c r="J58" s="605">
        <v>1433118</v>
      </c>
      <c r="K58" s="605">
        <v>1657418</v>
      </c>
      <c r="L58" s="605">
        <v>563193</v>
      </c>
      <c r="M58" s="605">
        <v>613653</v>
      </c>
      <c r="N58" s="605">
        <v>81189</v>
      </c>
      <c r="O58" s="605">
        <v>104314</v>
      </c>
      <c r="P58" s="606" t="s">
        <v>510</v>
      </c>
      <c r="Q58" s="606" t="s">
        <v>510</v>
      </c>
      <c r="R58" s="605">
        <v>704648</v>
      </c>
      <c r="S58" s="605">
        <v>775026</v>
      </c>
      <c r="T58" s="605">
        <v>354941</v>
      </c>
      <c r="U58" s="605">
        <v>346030</v>
      </c>
      <c r="V58" s="605">
        <v>576611</v>
      </c>
      <c r="W58" s="605">
        <v>675667</v>
      </c>
      <c r="X58" s="605">
        <v>170464</v>
      </c>
      <c r="Y58" s="605">
        <v>196986</v>
      </c>
      <c r="Z58" s="605">
        <v>70669</v>
      </c>
      <c r="AA58" s="605">
        <v>102412</v>
      </c>
      <c r="AB58" s="606" t="s">
        <v>510</v>
      </c>
      <c r="AC58" s="606" t="s">
        <v>510</v>
      </c>
      <c r="AD58" s="409"/>
      <c r="AE58" s="409"/>
      <c r="AF58" s="409"/>
      <c r="AG58" s="409"/>
      <c r="AH58" s="409"/>
      <c r="AI58" s="409"/>
      <c r="AJ58" s="409"/>
      <c r="AK58" s="409"/>
      <c r="AL58" s="409"/>
      <c r="AM58" s="409"/>
      <c r="AN58" s="409"/>
      <c r="AO58" s="409"/>
      <c r="AP58" s="409"/>
      <c r="AQ58" s="409"/>
      <c r="AR58" s="409"/>
      <c r="AS58" s="409"/>
      <c r="AT58" s="409"/>
    </row>
    <row r="59" spans="2:46" ht="14.25" customHeight="1" x14ac:dyDescent="0.25">
      <c r="B59" s="483" t="s">
        <v>351</v>
      </c>
      <c r="C59" s="477">
        <v>100</v>
      </c>
      <c r="D59" s="477">
        <v>78.5</v>
      </c>
      <c r="E59" s="477">
        <v>18</v>
      </c>
      <c r="F59" s="566" t="s">
        <v>66</v>
      </c>
      <c r="G59" s="478" t="s">
        <v>66</v>
      </c>
      <c r="I59" s="347" t="s">
        <v>522</v>
      </c>
      <c r="J59" s="606" t="s">
        <v>510</v>
      </c>
      <c r="K59" s="606" t="s">
        <v>510</v>
      </c>
      <c r="L59" s="606" t="s">
        <v>510</v>
      </c>
      <c r="M59" s="606" t="s">
        <v>510</v>
      </c>
      <c r="N59" s="606" t="s">
        <v>510</v>
      </c>
      <c r="O59" s="606" t="s">
        <v>510</v>
      </c>
      <c r="P59" s="606" t="s">
        <v>510</v>
      </c>
      <c r="Q59" s="606" t="s">
        <v>510</v>
      </c>
      <c r="R59" s="606" t="s">
        <v>510</v>
      </c>
      <c r="S59" s="606" t="s">
        <v>510</v>
      </c>
      <c r="T59" s="606" t="s">
        <v>510</v>
      </c>
      <c r="U59" s="606" t="s">
        <v>510</v>
      </c>
      <c r="V59" s="606" t="s">
        <v>510</v>
      </c>
      <c r="W59" s="606" t="s">
        <v>510</v>
      </c>
      <c r="X59" s="606" t="s">
        <v>510</v>
      </c>
      <c r="Y59" s="606" t="s">
        <v>510</v>
      </c>
      <c r="Z59" s="606" t="s">
        <v>510</v>
      </c>
      <c r="AA59" s="606" t="s">
        <v>510</v>
      </c>
      <c r="AB59" s="606" t="s">
        <v>510</v>
      </c>
      <c r="AC59" s="606" t="s">
        <v>510</v>
      </c>
      <c r="AD59" s="409"/>
      <c r="AE59" s="409"/>
      <c r="AF59" s="409"/>
      <c r="AG59" s="409"/>
      <c r="AH59" s="409"/>
      <c r="AI59" s="409"/>
      <c r="AJ59" s="409"/>
      <c r="AK59" s="409"/>
      <c r="AL59" s="409"/>
      <c r="AM59" s="409"/>
      <c r="AN59" s="409"/>
      <c r="AO59" s="409"/>
      <c r="AP59" s="409"/>
      <c r="AQ59" s="409"/>
      <c r="AR59" s="409"/>
      <c r="AS59" s="409"/>
      <c r="AT59" s="409"/>
    </row>
    <row r="60" spans="2:46" ht="14.25" customHeight="1" x14ac:dyDescent="0.25">
      <c r="B60" s="479" t="s">
        <v>748</v>
      </c>
      <c r="C60" s="480">
        <v>100</v>
      </c>
      <c r="D60" s="480">
        <v>58.2</v>
      </c>
      <c r="E60" s="480">
        <v>13.6</v>
      </c>
      <c r="F60" s="565">
        <v>24.3</v>
      </c>
      <c r="G60" s="482" t="s">
        <v>66</v>
      </c>
      <c r="I60" s="347" t="s">
        <v>523</v>
      </c>
      <c r="J60" s="606" t="s">
        <v>510</v>
      </c>
      <c r="K60" s="606" t="s">
        <v>510</v>
      </c>
      <c r="L60" s="606" t="s">
        <v>510</v>
      </c>
      <c r="M60" s="606" t="s">
        <v>510</v>
      </c>
      <c r="N60" s="606" t="s">
        <v>510</v>
      </c>
      <c r="O60" s="606" t="s">
        <v>510</v>
      </c>
      <c r="P60" s="606" t="s">
        <v>510</v>
      </c>
      <c r="Q60" s="606" t="s">
        <v>510</v>
      </c>
      <c r="R60" s="606" t="s">
        <v>510</v>
      </c>
      <c r="S60" s="606" t="s">
        <v>510</v>
      </c>
      <c r="T60" s="606" t="s">
        <v>510</v>
      </c>
      <c r="U60" s="606" t="s">
        <v>510</v>
      </c>
      <c r="V60" s="606" t="s">
        <v>510</v>
      </c>
      <c r="W60" s="606" t="s">
        <v>510</v>
      </c>
      <c r="X60" s="606" t="s">
        <v>510</v>
      </c>
      <c r="Y60" s="606" t="s">
        <v>510</v>
      </c>
      <c r="Z60" s="606" t="s">
        <v>510</v>
      </c>
      <c r="AA60" s="606" t="s">
        <v>510</v>
      </c>
      <c r="AB60" s="606" t="s">
        <v>510</v>
      </c>
      <c r="AC60" s="606" t="s">
        <v>510</v>
      </c>
      <c r="AD60" s="409"/>
      <c r="AE60" s="409"/>
      <c r="AF60" s="409"/>
      <c r="AG60" s="409"/>
      <c r="AH60" s="409"/>
      <c r="AI60" s="409"/>
      <c r="AJ60" s="409"/>
      <c r="AK60" s="409"/>
      <c r="AL60" s="409"/>
      <c r="AM60" s="409"/>
      <c r="AN60" s="409"/>
      <c r="AO60" s="409"/>
      <c r="AP60" s="409"/>
      <c r="AQ60" s="409"/>
      <c r="AR60" s="409"/>
      <c r="AS60" s="409"/>
      <c r="AT60" s="409"/>
    </row>
    <row r="61" spans="2:46" ht="14.25" customHeight="1" x14ac:dyDescent="0.25">
      <c r="B61" s="483" t="s">
        <v>353</v>
      </c>
      <c r="C61" s="477">
        <v>100</v>
      </c>
      <c r="D61" s="477">
        <v>56.4</v>
      </c>
      <c r="E61" s="477">
        <v>32.1</v>
      </c>
      <c r="F61" s="566" t="s">
        <v>66</v>
      </c>
      <c r="G61" s="478" t="s">
        <v>66</v>
      </c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584"/>
      <c r="AB61" s="584"/>
      <c r="AC61" s="584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</row>
    <row r="62" spans="2:46" ht="14.25" customHeight="1" x14ac:dyDescent="0.25">
      <c r="B62" s="479" t="s">
        <v>356</v>
      </c>
      <c r="C62" s="480">
        <v>100</v>
      </c>
      <c r="D62" s="480">
        <v>27.1</v>
      </c>
      <c r="E62" s="480">
        <v>26.9</v>
      </c>
      <c r="F62" s="565">
        <v>36.1</v>
      </c>
      <c r="G62" s="482" t="s">
        <v>66</v>
      </c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584"/>
      <c r="AB62" s="584"/>
      <c r="AC62" s="584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409"/>
      <c r="AR62" s="409"/>
      <c r="AS62" s="409"/>
      <c r="AT62" s="409"/>
    </row>
    <row r="63" spans="2:46" ht="14.25" customHeight="1" x14ac:dyDescent="0.25">
      <c r="B63" s="483" t="s">
        <v>749</v>
      </c>
      <c r="C63" s="477">
        <v>100</v>
      </c>
      <c r="D63" s="477">
        <v>87.4</v>
      </c>
      <c r="E63" s="477" t="s">
        <v>66</v>
      </c>
      <c r="F63" s="566" t="s">
        <v>66</v>
      </c>
      <c r="G63" s="478" t="s">
        <v>66</v>
      </c>
      <c r="I63" s="598" t="s">
        <v>510</v>
      </c>
      <c r="J63" s="599" t="s">
        <v>25</v>
      </c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00"/>
      <c r="Z63" s="600"/>
      <c r="AA63" s="600"/>
      <c r="AB63" s="600"/>
      <c r="AC63" s="604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</row>
    <row r="64" spans="2:46" ht="14.25" customHeight="1" x14ac:dyDescent="0.25">
      <c r="B64" s="479" t="s">
        <v>350</v>
      </c>
      <c r="C64" s="480">
        <v>100</v>
      </c>
      <c r="D64" s="480">
        <v>58.2</v>
      </c>
      <c r="E64" s="480">
        <v>13.6</v>
      </c>
      <c r="F64" s="565">
        <v>24.3</v>
      </c>
      <c r="G64" s="482" t="s">
        <v>66</v>
      </c>
      <c r="I64" s="598" t="s">
        <v>510</v>
      </c>
      <c r="J64" s="601" t="s">
        <v>511</v>
      </c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/>
      <c r="X64" s="602"/>
      <c r="Y64" s="602"/>
      <c r="Z64" s="602"/>
      <c r="AA64" s="602"/>
      <c r="AB64" s="602"/>
      <c r="AC64" s="603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</row>
    <row r="65" spans="2:46" ht="14.25" customHeight="1" x14ac:dyDescent="0.25">
      <c r="B65" s="483" t="s">
        <v>537</v>
      </c>
      <c r="C65" s="477">
        <v>100</v>
      </c>
      <c r="D65" s="477">
        <v>72.5</v>
      </c>
      <c r="E65" s="477" t="s">
        <v>66</v>
      </c>
      <c r="F65" s="566" t="s">
        <v>66</v>
      </c>
      <c r="G65" s="478" t="s">
        <v>66</v>
      </c>
      <c r="I65" s="598" t="s">
        <v>510</v>
      </c>
      <c r="J65" s="601" t="s">
        <v>512</v>
      </c>
      <c r="K65" s="602"/>
      <c r="L65" s="602"/>
      <c r="M65" s="603"/>
      <c r="N65" s="601" t="s">
        <v>484</v>
      </c>
      <c r="O65" s="602"/>
      <c r="P65" s="602"/>
      <c r="Q65" s="603"/>
      <c r="R65" s="601" t="s">
        <v>483</v>
      </c>
      <c r="S65" s="602"/>
      <c r="T65" s="602"/>
      <c r="U65" s="603"/>
      <c r="V65" s="601" t="s">
        <v>485</v>
      </c>
      <c r="W65" s="602"/>
      <c r="X65" s="602"/>
      <c r="Y65" s="603"/>
      <c r="Z65" s="601" t="s">
        <v>513</v>
      </c>
      <c r="AA65" s="602"/>
      <c r="AB65" s="602"/>
      <c r="AC65" s="603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</row>
    <row r="66" spans="2:46" ht="14.25" customHeight="1" x14ac:dyDescent="0.25">
      <c r="B66" s="479" t="s">
        <v>355</v>
      </c>
      <c r="C66" s="480">
        <v>100</v>
      </c>
      <c r="D66" s="480">
        <v>57</v>
      </c>
      <c r="E66" s="480">
        <v>26.1</v>
      </c>
      <c r="F66" s="565" t="s">
        <v>66</v>
      </c>
      <c r="G66" s="482" t="s">
        <v>66</v>
      </c>
      <c r="I66" s="598" t="s">
        <v>510</v>
      </c>
      <c r="J66" s="601" t="s">
        <v>514</v>
      </c>
      <c r="K66" s="602"/>
      <c r="L66" s="602"/>
      <c r="M66" s="603"/>
      <c r="N66" s="601" t="s">
        <v>514</v>
      </c>
      <c r="O66" s="602"/>
      <c r="P66" s="602"/>
      <c r="Q66" s="603"/>
      <c r="R66" s="601" t="s">
        <v>514</v>
      </c>
      <c r="S66" s="602"/>
      <c r="T66" s="602"/>
      <c r="U66" s="603"/>
      <c r="V66" s="601" t="s">
        <v>514</v>
      </c>
      <c r="W66" s="602"/>
      <c r="X66" s="602"/>
      <c r="Y66" s="603"/>
      <c r="Z66" s="601" t="s">
        <v>514</v>
      </c>
      <c r="AA66" s="602"/>
      <c r="AB66" s="602"/>
      <c r="AC66" s="603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</row>
    <row r="67" spans="2:46" ht="14.25" customHeight="1" thickBot="1" x14ac:dyDescent="0.3">
      <c r="B67" s="483" t="s">
        <v>750</v>
      </c>
      <c r="C67" s="477">
        <v>100</v>
      </c>
      <c r="D67" s="477">
        <v>76.2</v>
      </c>
      <c r="E67" s="477" t="s">
        <v>66</v>
      </c>
      <c r="F67" s="566" t="s">
        <v>66</v>
      </c>
      <c r="G67" s="478" t="s">
        <v>66</v>
      </c>
      <c r="I67" s="598" t="s">
        <v>510</v>
      </c>
      <c r="J67" s="599" t="s">
        <v>515</v>
      </c>
      <c r="K67" s="600"/>
      <c r="L67" s="600"/>
      <c r="M67" s="604"/>
      <c r="N67" s="599" t="s">
        <v>515</v>
      </c>
      <c r="O67" s="600"/>
      <c r="P67" s="600"/>
      <c r="Q67" s="604"/>
      <c r="R67" s="599" t="s">
        <v>515</v>
      </c>
      <c r="S67" s="600"/>
      <c r="T67" s="600"/>
      <c r="U67" s="604"/>
      <c r="V67" s="599" t="s">
        <v>515</v>
      </c>
      <c r="W67" s="600"/>
      <c r="X67" s="600"/>
      <c r="Y67" s="604"/>
      <c r="Z67" s="599" t="s">
        <v>515</v>
      </c>
      <c r="AA67" s="600"/>
      <c r="AB67" s="600"/>
      <c r="AC67" s="604"/>
      <c r="AD67" s="409"/>
      <c r="AE67" s="409"/>
      <c r="AF67" s="409"/>
      <c r="AG67" s="409"/>
      <c r="AH67" s="409"/>
      <c r="AI67" s="409"/>
      <c r="AJ67" s="409"/>
      <c r="AK67" s="409"/>
      <c r="AL67" s="409"/>
      <c r="AM67" s="409"/>
      <c r="AN67" s="409"/>
      <c r="AO67" s="409"/>
      <c r="AP67" s="409"/>
      <c r="AQ67" s="409"/>
      <c r="AR67" s="409"/>
      <c r="AS67" s="409"/>
      <c r="AT67" s="409"/>
    </row>
    <row r="68" spans="2:46" ht="14.25" customHeight="1" x14ac:dyDescent="0.25">
      <c r="B68" s="567" t="s">
        <v>538</v>
      </c>
      <c r="C68" s="567"/>
      <c r="D68" s="567"/>
      <c r="E68" s="567"/>
      <c r="F68" s="567"/>
      <c r="G68" s="567"/>
      <c r="I68" s="598" t="s">
        <v>510</v>
      </c>
      <c r="J68" s="599" t="s">
        <v>516</v>
      </c>
      <c r="K68" s="600"/>
      <c r="L68" s="600"/>
      <c r="M68" s="604"/>
      <c r="N68" s="599" t="s">
        <v>516</v>
      </c>
      <c r="O68" s="600"/>
      <c r="P68" s="600"/>
      <c r="Q68" s="604"/>
      <c r="R68" s="599" t="s">
        <v>516</v>
      </c>
      <c r="S68" s="600"/>
      <c r="T68" s="600"/>
      <c r="U68" s="604"/>
      <c r="V68" s="599" t="s">
        <v>516</v>
      </c>
      <c r="W68" s="600"/>
      <c r="X68" s="600"/>
      <c r="Y68" s="604"/>
      <c r="Z68" s="599" t="s">
        <v>516</v>
      </c>
      <c r="AA68" s="600"/>
      <c r="AB68" s="600"/>
      <c r="AC68" s="604"/>
      <c r="AD68" s="409"/>
      <c r="AE68" s="409"/>
      <c r="AF68" s="409"/>
      <c r="AG68" s="409"/>
      <c r="AH68" s="409"/>
      <c r="AI68" s="409"/>
      <c r="AJ68" s="409"/>
      <c r="AK68" s="409"/>
      <c r="AL68" s="409"/>
      <c r="AM68" s="409"/>
      <c r="AN68" s="409"/>
      <c r="AO68" s="409"/>
      <c r="AP68" s="409"/>
      <c r="AQ68" s="409"/>
      <c r="AR68" s="409"/>
      <c r="AS68" s="409"/>
      <c r="AT68" s="409"/>
    </row>
    <row r="69" spans="2:46" ht="26.25" x14ac:dyDescent="0.25">
      <c r="B69" s="568" t="s">
        <v>539</v>
      </c>
      <c r="C69" s="568"/>
      <c r="D69" s="568"/>
      <c r="E69" s="568"/>
      <c r="F69" s="568"/>
      <c r="G69" s="568"/>
      <c r="I69" s="598" t="s">
        <v>510</v>
      </c>
      <c r="J69" s="599" t="s">
        <v>152</v>
      </c>
      <c r="K69" s="604"/>
      <c r="L69" s="599" t="s">
        <v>501</v>
      </c>
      <c r="M69" s="604"/>
      <c r="N69" s="599" t="s">
        <v>152</v>
      </c>
      <c r="O69" s="604"/>
      <c r="P69" s="599" t="s">
        <v>501</v>
      </c>
      <c r="Q69" s="604"/>
      <c r="R69" s="599" t="s">
        <v>152</v>
      </c>
      <c r="S69" s="604"/>
      <c r="T69" s="599" t="s">
        <v>501</v>
      </c>
      <c r="U69" s="604"/>
      <c r="V69" s="599" t="s">
        <v>152</v>
      </c>
      <c r="W69" s="604"/>
      <c r="X69" s="599" t="s">
        <v>501</v>
      </c>
      <c r="Y69" s="604"/>
      <c r="Z69" s="599" t="s">
        <v>152</v>
      </c>
      <c r="AA69" s="604"/>
      <c r="AB69" s="599" t="s">
        <v>501</v>
      </c>
      <c r="AC69" s="604"/>
      <c r="AD69" s="409"/>
      <c r="AE69" s="409"/>
      <c r="AF69" s="409"/>
      <c r="AG69" s="409"/>
      <c r="AH69" s="409"/>
      <c r="AI69" s="409"/>
      <c r="AJ69" s="409"/>
      <c r="AK69" s="409"/>
      <c r="AL69" s="409"/>
      <c r="AM69" s="409"/>
      <c r="AN69" s="409"/>
      <c r="AO69" s="409"/>
      <c r="AP69" s="409"/>
      <c r="AQ69" s="409"/>
      <c r="AR69" s="409"/>
      <c r="AS69" s="409"/>
      <c r="AT69" s="409"/>
    </row>
    <row r="70" spans="2:46" x14ac:dyDescent="0.25">
      <c r="I70" s="598" t="s">
        <v>510</v>
      </c>
      <c r="J70" s="347" t="s">
        <v>517</v>
      </c>
      <c r="K70" s="347" t="s">
        <v>518</v>
      </c>
      <c r="L70" s="347" t="s">
        <v>517</v>
      </c>
      <c r="M70" s="347" t="s">
        <v>518</v>
      </c>
      <c r="N70" s="347" t="s">
        <v>517</v>
      </c>
      <c r="O70" s="347" t="s">
        <v>518</v>
      </c>
      <c r="P70" s="347" t="s">
        <v>517</v>
      </c>
      <c r="Q70" s="347" t="s">
        <v>518</v>
      </c>
      <c r="R70" s="347" t="s">
        <v>517</v>
      </c>
      <c r="S70" s="347" t="s">
        <v>518</v>
      </c>
      <c r="T70" s="347" t="s">
        <v>517</v>
      </c>
      <c r="U70" s="347" t="s">
        <v>518</v>
      </c>
      <c r="V70" s="347" t="s">
        <v>517</v>
      </c>
      <c r="W70" s="347" t="s">
        <v>518</v>
      </c>
      <c r="X70" s="347" t="s">
        <v>517</v>
      </c>
      <c r="Y70" s="347" t="s">
        <v>518</v>
      </c>
      <c r="Z70" s="347" t="s">
        <v>517</v>
      </c>
      <c r="AA70" s="347" t="s">
        <v>518</v>
      </c>
      <c r="AB70" s="347" t="s">
        <v>517</v>
      </c>
      <c r="AC70" s="347" t="s">
        <v>518</v>
      </c>
      <c r="AD70" s="409"/>
      <c r="AE70" s="409"/>
      <c r="AF70" s="409"/>
      <c r="AG70" s="409"/>
      <c r="AH70" s="409"/>
      <c r="AI70" s="409"/>
      <c r="AJ70" s="409"/>
      <c r="AK70" s="409"/>
      <c r="AL70" s="409"/>
      <c r="AM70" s="409"/>
      <c r="AN70" s="409"/>
      <c r="AO70" s="409"/>
      <c r="AP70" s="409"/>
      <c r="AQ70" s="409"/>
      <c r="AR70" s="409"/>
      <c r="AS70" s="409"/>
      <c r="AT70" s="409"/>
    </row>
    <row r="71" spans="2:46" x14ac:dyDescent="0.25">
      <c r="I71" s="347" t="s">
        <v>519</v>
      </c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409"/>
      <c r="AE71" s="409"/>
      <c r="AF71" s="409"/>
      <c r="AG71" s="409"/>
      <c r="AH71" s="409"/>
      <c r="AI71" s="409"/>
      <c r="AJ71" s="409"/>
      <c r="AK71" s="409"/>
      <c r="AL71" s="409"/>
      <c r="AM71" s="409"/>
      <c r="AN71" s="409"/>
      <c r="AO71" s="409"/>
      <c r="AP71" s="409"/>
      <c r="AQ71" s="409"/>
      <c r="AR71" s="409"/>
      <c r="AS71" s="409"/>
      <c r="AT71" s="409"/>
    </row>
    <row r="72" spans="2:46" x14ac:dyDescent="0.25">
      <c r="I72" s="347" t="s">
        <v>520</v>
      </c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605"/>
      <c r="V72" s="605"/>
      <c r="W72" s="605"/>
      <c r="X72" s="605"/>
      <c r="Y72" s="605"/>
      <c r="Z72" s="605"/>
      <c r="AA72" s="605"/>
      <c r="AB72" s="606"/>
      <c r="AC72" s="606"/>
      <c r="AD72" s="409"/>
      <c r="AE72" s="409"/>
      <c r="AF72" s="409"/>
      <c r="AG72" s="409"/>
      <c r="AH72" s="409"/>
      <c r="AI72" s="409"/>
      <c r="AJ72" s="409"/>
      <c r="AK72" s="409"/>
      <c r="AL72" s="409"/>
      <c r="AM72" s="409"/>
      <c r="AN72" s="409"/>
      <c r="AO72" s="409"/>
      <c r="AP72" s="409"/>
      <c r="AQ72" s="409"/>
      <c r="AR72" s="409"/>
      <c r="AS72" s="409"/>
      <c r="AT72" s="409"/>
    </row>
    <row r="73" spans="2:46" x14ac:dyDescent="0.25">
      <c r="I73" s="347" t="s">
        <v>521</v>
      </c>
      <c r="J73" s="605"/>
      <c r="K73" s="605"/>
      <c r="L73" s="605"/>
      <c r="M73" s="605"/>
      <c r="N73" s="605"/>
      <c r="O73" s="605"/>
      <c r="P73" s="605"/>
      <c r="Q73" s="605"/>
      <c r="R73" s="605"/>
      <c r="S73" s="605"/>
      <c r="T73" s="605"/>
      <c r="U73" s="605"/>
      <c r="V73" s="605"/>
      <c r="W73" s="605"/>
      <c r="X73" s="605"/>
      <c r="Y73" s="605"/>
      <c r="Z73" s="605"/>
      <c r="AA73" s="605"/>
      <c r="AB73" s="605"/>
      <c r="AC73" s="605"/>
      <c r="AD73" s="409"/>
      <c r="AE73" s="409"/>
      <c r="AF73" s="409"/>
      <c r="AG73" s="409"/>
      <c r="AH73" s="409"/>
      <c r="AI73" s="409"/>
      <c r="AJ73" s="409"/>
      <c r="AK73" s="409"/>
      <c r="AL73" s="409"/>
      <c r="AM73" s="409"/>
      <c r="AN73" s="409"/>
      <c r="AO73" s="409"/>
      <c r="AP73" s="409"/>
      <c r="AQ73" s="409"/>
      <c r="AR73" s="409"/>
      <c r="AS73" s="409"/>
      <c r="AT73" s="409"/>
    </row>
    <row r="74" spans="2:46" x14ac:dyDescent="0.25">
      <c r="I74" s="347" t="s">
        <v>486</v>
      </c>
      <c r="J74" s="605"/>
      <c r="K74" s="605"/>
      <c r="L74" s="605"/>
      <c r="M74" s="605"/>
      <c r="N74" s="605"/>
      <c r="O74" s="605"/>
      <c r="P74" s="606"/>
      <c r="Q74" s="606"/>
      <c r="R74" s="607">
        <f t="shared" ref="R74:R90" si="3">R42/$R$41</f>
        <v>0.20114465691978384</v>
      </c>
      <c r="S74" s="605"/>
      <c r="T74" s="605"/>
      <c r="U74" s="605"/>
      <c r="V74" s="605"/>
      <c r="W74" s="605"/>
      <c r="X74" s="606"/>
      <c r="Y74" s="606"/>
      <c r="Z74" s="605"/>
      <c r="AA74" s="605"/>
      <c r="AB74" s="606"/>
      <c r="AC74" s="606"/>
      <c r="AD74" s="409"/>
      <c r="AE74" s="409"/>
      <c r="AF74" s="409"/>
      <c r="AG74" s="409"/>
      <c r="AH74" s="409"/>
      <c r="AI74" s="409"/>
      <c r="AJ74" s="409"/>
      <c r="AK74" s="409"/>
      <c r="AL74" s="409"/>
      <c r="AM74" s="409"/>
      <c r="AN74" s="409"/>
      <c r="AO74" s="409"/>
      <c r="AP74" s="409"/>
      <c r="AQ74" s="409"/>
      <c r="AR74" s="409"/>
      <c r="AS74" s="409"/>
      <c r="AT74" s="409"/>
    </row>
    <row r="75" spans="2:46" x14ac:dyDescent="0.25">
      <c r="I75" s="347" t="s">
        <v>487</v>
      </c>
      <c r="J75" s="605"/>
      <c r="K75" s="605"/>
      <c r="L75" s="605"/>
      <c r="M75" s="605"/>
      <c r="N75" s="605"/>
      <c r="O75" s="605"/>
      <c r="P75" s="606"/>
      <c r="Q75" s="606"/>
      <c r="R75" s="607">
        <f t="shared" si="3"/>
        <v>4.5420214538943501E-2</v>
      </c>
      <c r="S75" s="605"/>
      <c r="T75" s="605"/>
      <c r="U75" s="605"/>
      <c r="V75" s="605"/>
      <c r="W75" s="605"/>
      <c r="X75" s="606"/>
      <c r="Y75" s="606"/>
      <c r="Z75" s="605"/>
      <c r="AA75" s="605"/>
      <c r="AB75" s="606"/>
      <c r="AC75" s="606"/>
      <c r="AD75" s="409"/>
      <c r="AE75" s="409"/>
      <c r="AF75" s="409"/>
      <c r="AG75" s="409"/>
      <c r="AH75" s="409"/>
      <c r="AI75" s="409"/>
      <c r="AJ75" s="409"/>
      <c r="AK75" s="409"/>
      <c r="AL75" s="409"/>
      <c r="AM75" s="409"/>
      <c r="AN75" s="409"/>
      <c r="AO75" s="409"/>
      <c r="AP75" s="409"/>
      <c r="AQ75" s="409"/>
      <c r="AR75" s="409"/>
      <c r="AS75" s="409"/>
      <c r="AT75" s="409"/>
    </row>
    <row r="76" spans="2:46" ht="26.25" x14ac:dyDescent="0.25">
      <c r="I76" s="347" t="s">
        <v>488</v>
      </c>
      <c r="J76" s="605"/>
      <c r="K76" s="605"/>
      <c r="L76" s="605"/>
      <c r="M76" s="605"/>
      <c r="N76" s="605"/>
      <c r="O76" s="605"/>
      <c r="P76" s="606"/>
      <c r="Q76" s="606"/>
      <c r="R76" s="607">
        <f t="shared" si="3"/>
        <v>2.7307204760986796E-2</v>
      </c>
      <c r="S76" s="605"/>
      <c r="T76" s="605"/>
      <c r="U76" s="605"/>
      <c r="V76" s="605"/>
      <c r="W76" s="605"/>
      <c r="X76" s="606"/>
      <c r="Y76" s="606"/>
      <c r="Z76" s="605"/>
      <c r="AA76" s="605"/>
      <c r="AB76" s="606"/>
      <c r="AC76" s="606"/>
      <c r="AD76" s="409"/>
      <c r="AE76" s="409"/>
      <c r="AF76" s="409"/>
      <c r="AG76" s="409"/>
      <c r="AH76" s="409"/>
      <c r="AI76" s="409"/>
      <c r="AJ76" s="409"/>
      <c r="AK76" s="409"/>
      <c r="AL76" s="409"/>
      <c r="AM76" s="409"/>
      <c r="AN76" s="409"/>
      <c r="AO76" s="409"/>
      <c r="AP76" s="409"/>
      <c r="AQ76" s="409"/>
      <c r="AR76" s="409"/>
      <c r="AS76" s="409"/>
      <c r="AT76" s="409"/>
    </row>
    <row r="77" spans="2:46" x14ac:dyDescent="0.25">
      <c r="I77" s="347" t="s">
        <v>489</v>
      </c>
      <c r="J77" s="605"/>
      <c r="K77" s="605"/>
      <c r="L77" s="605"/>
      <c r="M77" s="605"/>
      <c r="N77" s="605"/>
      <c r="O77" s="605"/>
      <c r="P77" s="606"/>
      <c r="Q77" s="606"/>
      <c r="R77" s="607">
        <f t="shared" si="3"/>
        <v>2.3764548363337856E-2</v>
      </c>
      <c r="S77" s="605"/>
      <c r="T77" s="606"/>
      <c r="U77" s="605"/>
      <c r="V77" s="605"/>
      <c r="W77" s="605"/>
      <c r="X77" s="606"/>
      <c r="Y77" s="606"/>
      <c r="Z77" s="605"/>
      <c r="AA77" s="605"/>
      <c r="AB77" s="606"/>
      <c r="AC77" s="606"/>
      <c r="AD77" s="409"/>
      <c r="AE77" s="409"/>
      <c r="AF77" s="409"/>
      <c r="AG77" s="409"/>
      <c r="AH77" s="409"/>
      <c r="AI77" s="409"/>
      <c r="AJ77" s="409"/>
      <c r="AK77" s="409"/>
      <c r="AL77" s="409"/>
      <c r="AM77" s="409"/>
      <c r="AN77" s="409"/>
      <c r="AO77" s="409"/>
      <c r="AP77" s="409"/>
      <c r="AQ77" s="409"/>
      <c r="AR77" s="409"/>
      <c r="AS77" s="409"/>
      <c r="AT77" s="409"/>
    </row>
    <row r="78" spans="2:46" x14ac:dyDescent="0.25">
      <c r="I78" s="347" t="s">
        <v>490</v>
      </c>
      <c r="J78" s="605"/>
      <c r="K78" s="605"/>
      <c r="L78" s="605"/>
      <c r="M78" s="605"/>
      <c r="N78" s="605"/>
      <c r="O78" s="605"/>
      <c r="P78" s="606"/>
      <c r="Q78" s="606"/>
      <c r="R78" s="607">
        <f t="shared" si="3"/>
        <v>4.016654139440233E-2</v>
      </c>
      <c r="S78" s="605"/>
      <c r="T78" s="605"/>
      <c r="U78" s="605"/>
      <c r="V78" s="605"/>
      <c r="W78" s="605"/>
      <c r="X78" s="606"/>
      <c r="Y78" s="606"/>
      <c r="Z78" s="605"/>
      <c r="AA78" s="605"/>
      <c r="AB78" s="606"/>
      <c r="AC78" s="606"/>
      <c r="AD78" s="409"/>
      <c r="AE78" s="409"/>
      <c r="AF78" s="409"/>
      <c r="AG78" s="409"/>
      <c r="AH78" s="409"/>
      <c r="AI78" s="409"/>
      <c r="AJ78" s="409"/>
      <c r="AK78" s="409"/>
      <c r="AL78" s="409"/>
      <c r="AM78" s="409"/>
      <c r="AN78" s="409"/>
      <c r="AO78" s="409"/>
      <c r="AP78" s="409"/>
      <c r="AQ78" s="409"/>
      <c r="AR78" s="409"/>
      <c r="AS78" s="409"/>
      <c r="AT78" s="409"/>
    </row>
    <row r="79" spans="2:46" x14ac:dyDescent="0.25">
      <c r="I79" s="347" t="s">
        <v>491</v>
      </c>
      <c r="J79" s="605"/>
      <c r="K79" s="605"/>
      <c r="L79" s="605"/>
      <c r="M79" s="605"/>
      <c r="N79" s="605"/>
      <c r="O79" s="605"/>
      <c r="P79" s="606"/>
      <c r="Q79" s="606"/>
      <c r="R79" s="607">
        <f t="shared" si="3"/>
        <v>3.3142686111881009E-2</v>
      </c>
      <c r="S79" s="605"/>
      <c r="T79" s="605"/>
      <c r="U79" s="605"/>
      <c r="V79" s="605"/>
      <c r="W79" s="605"/>
      <c r="X79" s="605"/>
      <c r="Y79" s="605"/>
      <c r="Z79" s="605"/>
      <c r="AA79" s="605"/>
      <c r="AB79" s="606"/>
      <c r="AC79" s="606"/>
      <c r="AD79" s="409"/>
      <c r="AE79" s="409"/>
      <c r="AF79" s="409"/>
      <c r="AG79" s="409"/>
      <c r="AH79" s="409"/>
      <c r="AI79" s="409"/>
      <c r="AJ79" s="409"/>
      <c r="AK79" s="409"/>
      <c r="AL79" s="409"/>
      <c r="AM79" s="409"/>
      <c r="AN79" s="409"/>
      <c r="AO79" s="409"/>
      <c r="AP79" s="409"/>
      <c r="AQ79" s="409"/>
      <c r="AR79" s="409"/>
      <c r="AS79" s="409"/>
      <c r="AT79" s="409"/>
    </row>
    <row r="80" spans="2:46" x14ac:dyDescent="0.25">
      <c r="I80" s="347" t="s">
        <v>492</v>
      </c>
      <c r="J80" s="605"/>
      <c r="K80" s="605"/>
      <c r="L80" s="605"/>
      <c r="M80" s="605"/>
      <c r="N80" s="605"/>
      <c r="O80" s="605"/>
      <c r="P80" s="606"/>
      <c r="Q80" s="606"/>
      <c r="R80" s="607">
        <f t="shared" si="3"/>
        <v>8.6214484713983713E-2</v>
      </c>
      <c r="S80" s="605"/>
      <c r="T80" s="605"/>
      <c r="U80" s="605"/>
      <c r="V80" s="605"/>
      <c r="W80" s="605"/>
      <c r="X80" s="605"/>
      <c r="Y80" s="605"/>
      <c r="Z80" s="605"/>
      <c r="AA80" s="605"/>
      <c r="AB80" s="606"/>
      <c r="AC80" s="605"/>
      <c r="AD80" s="409"/>
      <c r="AE80" s="409"/>
      <c r="AF80" s="409"/>
      <c r="AG80" s="409"/>
      <c r="AH80" s="409"/>
      <c r="AI80" s="409"/>
      <c r="AJ80" s="409"/>
      <c r="AK80" s="409"/>
      <c r="AL80" s="409"/>
      <c r="AM80" s="409"/>
      <c r="AN80" s="409"/>
      <c r="AO80" s="409"/>
      <c r="AP80" s="409"/>
      <c r="AQ80" s="409"/>
      <c r="AR80" s="409"/>
      <c r="AS80" s="409"/>
      <c r="AT80" s="409"/>
    </row>
    <row r="81" spans="9:46" ht="26.25" x14ac:dyDescent="0.25">
      <c r="I81" s="347" t="s">
        <v>493</v>
      </c>
      <c r="J81" s="605"/>
      <c r="K81" s="605"/>
      <c r="L81" s="606"/>
      <c r="M81" s="606"/>
      <c r="N81" s="605"/>
      <c r="O81" s="605"/>
      <c r="P81" s="606"/>
      <c r="Q81" s="606"/>
      <c r="R81" s="607">
        <f t="shared" si="3"/>
        <v>6.6196969257725308E-2</v>
      </c>
      <c r="S81" s="605"/>
      <c r="T81" s="606"/>
      <c r="U81" s="606"/>
      <c r="V81" s="605"/>
      <c r="W81" s="605"/>
      <c r="X81" s="606"/>
      <c r="Y81" s="606"/>
      <c r="Z81" s="605"/>
      <c r="AA81" s="605"/>
      <c r="AB81" s="606"/>
      <c r="AC81" s="606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09"/>
      <c r="AO81" s="409"/>
      <c r="AP81" s="409"/>
      <c r="AQ81" s="409"/>
      <c r="AR81" s="409"/>
      <c r="AS81" s="409"/>
      <c r="AT81" s="409"/>
    </row>
    <row r="82" spans="9:46" x14ac:dyDescent="0.25">
      <c r="I82" s="347" t="s">
        <v>494</v>
      </c>
      <c r="J82" s="605"/>
      <c r="K82" s="605"/>
      <c r="L82" s="605"/>
      <c r="M82" s="605"/>
      <c r="N82" s="605"/>
      <c r="O82" s="605"/>
      <c r="P82" s="606"/>
      <c r="Q82" s="605"/>
      <c r="R82" s="607">
        <f t="shared" si="3"/>
        <v>0.16121158635215527</v>
      </c>
      <c r="S82" s="605"/>
      <c r="T82" s="605"/>
      <c r="U82" s="605"/>
      <c r="V82" s="605"/>
      <c r="W82" s="605"/>
      <c r="X82" s="605"/>
      <c r="Y82" s="605"/>
      <c r="Z82" s="605"/>
      <c r="AA82" s="605"/>
      <c r="AB82" s="606"/>
      <c r="AC82" s="606"/>
      <c r="AD82" s="409"/>
      <c r="AE82" s="409"/>
      <c r="AF82" s="409"/>
      <c r="AG82" s="409"/>
      <c r="AH82" s="409"/>
      <c r="AI82" s="409"/>
      <c r="AJ82" s="409"/>
      <c r="AK82" s="409"/>
      <c r="AL82" s="409"/>
      <c r="AM82" s="409"/>
      <c r="AN82" s="409"/>
      <c r="AO82" s="409"/>
      <c r="AP82" s="409"/>
      <c r="AQ82" s="409"/>
      <c r="AR82" s="409"/>
      <c r="AS82" s="409"/>
      <c r="AT82" s="409"/>
    </row>
    <row r="83" spans="9:46" ht="26.25" x14ac:dyDescent="0.25">
      <c r="I83" s="347" t="s">
        <v>495</v>
      </c>
      <c r="J83" s="605"/>
      <c r="K83" s="605"/>
      <c r="L83" s="605"/>
      <c r="M83" s="605"/>
      <c r="N83" s="605"/>
      <c r="O83" s="605"/>
      <c r="P83" s="606"/>
      <c r="Q83" s="606"/>
      <c r="R83" s="607">
        <f t="shared" si="3"/>
        <v>0.12218636527766957</v>
      </c>
      <c r="S83" s="605"/>
      <c r="T83" s="605"/>
      <c r="U83" s="605"/>
      <c r="V83" s="605"/>
      <c r="W83" s="605"/>
      <c r="X83" s="606"/>
      <c r="Y83" s="606"/>
      <c r="Z83" s="605"/>
      <c r="AA83" s="605"/>
      <c r="AB83" s="606"/>
      <c r="AC83" s="606"/>
      <c r="AD83" s="409"/>
      <c r="AE83" s="409"/>
      <c r="AF83" s="409"/>
      <c r="AG83" s="409"/>
      <c r="AH83" s="409"/>
      <c r="AI83" s="409"/>
      <c r="AJ83" s="409"/>
      <c r="AK83" s="409"/>
      <c r="AL83" s="409"/>
      <c r="AM83" s="409"/>
      <c r="AN83" s="409"/>
      <c r="AO83" s="409"/>
      <c r="AP83" s="409"/>
      <c r="AQ83" s="409"/>
      <c r="AR83" s="409"/>
      <c r="AS83" s="409"/>
      <c r="AT83" s="409"/>
    </row>
    <row r="84" spans="9:46" x14ac:dyDescent="0.25">
      <c r="I84" s="347" t="s">
        <v>496</v>
      </c>
      <c r="J84" s="605"/>
      <c r="K84" s="605"/>
      <c r="L84" s="605"/>
      <c r="M84" s="605"/>
      <c r="N84" s="605"/>
      <c r="O84" s="605"/>
      <c r="P84" s="606"/>
      <c r="Q84" s="606"/>
      <c r="R84" s="607">
        <f t="shared" si="3"/>
        <v>1.7594547480089602E-2</v>
      </c>
      <c r="S84" s="605"/>
      <c r="T84" s="606"/>
      <c r="U84" s="606"/>
      <c r="V84" s="605"/>
      <c r="W84" s="605"/>
      <c r="X84" s="606"/>
      <c r="Y84" s="606"/>
      <c r="Z84" s="605"/>
      <c r="AA84" s="605"/>
      <c r="AB84" s="606"/>
      <c r="AC84" s="606"/>
      <c r="AD84" s="409"/>
      <c r="AE84" s="409"/>
      <c r="AF84" s="409"/>
      <c r="AG84" s="409"/>
      <c r="AH84" s="409"/>
      <c r="AI84" s="409"/>
      <c r="AJ84" s="409"/>
      <c r="AK84" s="409"/>
      <c r="AL84" s="409"/>
      <c r="AM84" s="409"/>
      <c r="AN84" s="409"/>
      <c r="AO84" s="409"/>
      <c r="AP84" s="409"/>
      <c r="AQ84" s="409"/>
      <c r="AR84" s="409"/>
      <c r="AS84" s="409"/>
      <c r="AT84" s="409"/>
    </row>
    <row r="85" spans="9:46" x14ac:dyDescent="0.25">
      <c r="I85" s="347" t="s">
        <v>497</v>
      </c>
      <c r="J85" s="605"/>
      <c r="K85" s="605"/>
      <c r="L85" s="605"/>
      <c r="M85" s="605"/>
      <c r="N85" s="605"/>
      <c r="O85" s="605"/>
      <c r="P85" s="606"/>
      <c r="Q85" s="606"/>
      <c r="R85" s="607">
        <f t="shared" si="3"/>
        <v>4.5975012174942959E-2</v>
      </c>
      <c r="S85" s="605"/>
      <c r="T85" s="605"/>
      <c r="U85" s="605"/>
      <c r="V85" s="605"/>
      <c r="W85" s="605"/>
      <c r="X85" s="605"/>
      <c r="Y85" s="605"/>
      <c r="Z85" s="605"/>
      <c r="AA85" s="605"/>
      <c r="AB85" s="606"/>
      <c r="AC85" s="606"/>
      <c r="AD85" s="409"/>
      <c r="AE85" s="409"/>
      <c r="AF85" s="409"/>
      <c r="AG85" s="409"/>
      <c r="AH85" s="409"/>
      <c r="AI85" s="409"/>
      <c r="AJ85" s="409"/>
      <c r="AK85" s="409"/>
      <c r="AL85" s="409"/>
      <c r="AM85" s="409"/>
      <c r="AN85" s="409"/>
      <c r="AO85" s="409"/>
      <c r="AP85" s="409"/>
      <c r="AQ85" s="409"/>
      <c r="AR85" s="409"/>
      <c r="AS85" s="409"/>
      <c r="AT85" s="409"/>
    </row>
    <row r="86" spans="9:46" ht="26.25" x14ac:dyDescent="0.25">
      <c r="I86" s="347" t="s">
        <v>498</v>
      </c>
      <c r="J86" s="605"/>
      <c r="K86" s="605"/>
      <c r="L86" s="605"/>
      <c r="M86" s="605"/>
      <c r="N86" s="605"/>
      <c r="O86" s="605"/>
      <c r="P86" s="605"/>
      <c r="Q86" s="605"/>
      <c r="R86" s="607">
        <f t="shared" si="3"/>
        <v>5.8693956354929522E-2</v>
      </c>
      <c r="S86" s="605"/>
      <c r="T86" s="605"/>
      <c r="U86" s="605"/>
      <c r="V86" s="605"/>
      <c r="W86" s="605"/>
      <c r="X86" s="605"/>
      <c r="Y86" s="605"/>
      <c r="Z86" s="605"/>
      <c r="AA86" s="605"/>
      <c r="AB86" s="606"/>
      <c r="AC86" s="606"/>
      <c r="AD86" s="409"/>
      <c r="AE86" s="409"/>
      <c r="AF86" s="409"/>
      <c r="AG86" s="409"/>
      <c r="AH86" s="409"/>
      <c r="AI86" s="409"/>
      <c r="AJ86" s="409"/>
      <c r="AK86" s="409"/>
      <c r="AL86" s="409"/>
      <c r="AM86" s="409"/>
      <c r="AN86" s="409"/>
      <c r="AO86" s="409"/>
      <c r="AP86" s="409"/>
      <c r="AQ86" s="409"/>
      <c r="AR86" s="409"/>
      <c r="AS86" s="409"/>
      <c r="AT86" s="409"/>
    </row>
    <row r="87" spans="9:46" ht="26.25" x14ac:dyDescent="0.25">
      <c r="I87" s="347" t="s">
        <v>499</v>
      </c>
      <c r="J87" s="605"/>
      <c r="K87" s="605"/>
      <c r="L87" s="606"/>
      <c r="M87" s="606"/>
      <c r="N87" s="605"/>
      <c r="O87" s="605"/>
      <c r="P87" s="606"/>
      <c r="Q87" s="606"/>
      <c r="R87" s="607">
        <f t="shared" si="3"/>
        <v>2.4746800647430608E-2</v>
      </c>
      <c r="S87" s="605"/>
      <c r="T87" s="606"/>
      <c r="U87" s="606"/>
      <c r="V87" s="605"/>
      <c r="W87" s="605"/>
      <c r="X87" s="606"/>
      <c r="Y87" s="606"/>
      <c r="Z87" s="605"/>
      <c r="AA87" s="605"/>
      <c r="AB87" s="606"/>
      <c r="AC87" s="606"/>
      <c r="AD87" s="409"/>
      <c r="AE87" s="409"/>
      <c r="AF87" s="409"/>
      <c r="AG87" s="409"/>
      <c r="AH87" s="409"/>
      <c r="AI87" s="409"/>
      <c r="AJ87" s="409"/>
      <c r="AK87" s="409"/>
      <c r="AL87" s="409"/>
      <c r="AM87" s="409"/>
      <c r="AN87" s="409"/>
      <c r="AO87" s="409"/>
      <c r="AP87" s="409"/>
      <c r="AQ87" s="409"/>
      <c r="AR87" s="409"/>
      <c r="AS87" s="409"/>
      <c r="AT87" s="409"/>
    </row>
    <row r="88" spans="9:46" ht="39" x14ac:dyDescent="0.25">
      <c r="I88" s="347" t="s">
        <v>500</v>
      </c>
      <c r="J88" s="605"/>
      <c r="K88" s="605"/>
      <c r="L88" s="605"/>
      <c r="M88" s="605"/>
      <c r="N88" s="605"/>
      <c r="O88" s="605"/>
      <c r="P88" s="606"/>
      <c r="Q88" s="606"/>
      <c r="R88" s="607">
        <f t="shared" si="3"/>
        <v>1.341043561850833E-2</v>
      </c>
      <c r="S88" s="605"/>
      <c r="T88" s="605"/>
      <c r="U88" s="605"/>
      <c r="V88" s="605"/>
      <c r="W88" s="605"/>
      <c r="X88" s="605"/>
      <c r="Y88" s="605"/>
      <c r="Z88" s="605"/>
      <c r="AA88" s="605"/>
      <c r="AB88" s="606"/>
      <c r="AC88" s="606"/>
      <c r="AD88" s="409"/>
      <c r="AE88" s="409"/>
      <c r="AF88" s="409"/>
      <c r="AG88" s="409"/>
      <c r="AH88" s="409"/>
      <c r="AI88" s="409"/>
      <c r="AJ88" s="409"/>
      <c r="AK88" s="409"/>
      <c r="AL88" s="409"/>
      <c r="AM88" s="409"/>
      <c r="AN88" s="409"/>
      <c r="AO88" s="409"/>
      <c r="AP88" s="409"/>
      <c r="AQ88" s="409"/>
      <c r="AR88" s="409"/>
      <c r="AS88" s="409"/>
      <c r="AT88" s="409"/>
    </row>
    <row r="89" spans="9:46" x14ac:dyDescent="0.25">
      <c r="I89" s="347" t="s">
        <v>501</v>
      </c>
      <c r="J89" s="605"/>
      <c r="K89" s="605"/>
      <c r="L89" s="605"/>
      <c r="M89" s="605"/>
      <c r="N89" s="605"/>
      <c r="O89" s="605"/>
      <c r="P89" s="606"/>
      <c r="Q89" s="605"/>
      <c r="R89" s="607">
        <f t="shared" si="3"/>
        <v>2.3386452472062357E-2</v>
      </c>
      <c r="S89" s="605"/>
      <c r="T89" s="605"/>
      <c r="U89" s="605"/>
      <c r="V89" s="605"/>
      <c r="W89" s="605"/>
      <c r="X89" s="605"/>
      <c r="Y89" s="605"/>
      <c r="Z89" s="605"/>
      <c r="AA89" s="605"/>
      <c r="AB89" s="605"/>
      <c r="AC89" s="605"/>
      <c r="AD89" s="409"/>
      <c r="AE89" s="409"/>
      <c r="AF89" s="409"/>
      <c r="AG89" s="409"/>
      <c r="AH89" s="409"/>
      <c r="AI89" s="409"/>
      <c r="AJ89" s="409"/>
      <c r="AK89" s="409"/>
      <c r="AL89" s="409"/>
      <c r="AM89" s="409"/>
      <c r="AN89" s="409"/>
      <c r="AO89" s="409"/>
      <c r="AP89" s="409"/>
      <c r="AQ89" s="409"/>
      <c r="AR89" s="409"/>
      <c r="AS89" s="409"/>
      <c r="AT89" s="409"/>
    </row>
    <row r="90" spans="9:46" x14ac:dyDescent="0.25">
      <c r="I90" s="347" t="s">
        <v>502</v>
      </c>
      <c r="J90" s="605"/>
      <c r="K90" s="605"/>
      <c r="L90" s="605"/>
      <c r="M90" s="605"/>
      <c r="N90" s="605"/>
      <c r="O90" s="605"/>
      <c r="P90" s="606"/>
      <c r="Q90" s="606"/>
      <c r="R90" s="607">
        <f t="shared" si="3"/>
        <v>9.1769259298532108E-3</v>
      </c>
      <c r="S90" s="605"/>
      <c r="T90" s="605"/>
      <c r="U90" s="605"/>
      <c r="V90" s="605"/>
      <c r="W90" s="605"/>
      <c r="X90" s="605"/>
      <c r="Y90" s="605"/>
      <c r="Z90" s="605"/>
      <c r="AA90" s="605"/>
      <c r="AB90" s="606"/>
      <c r="AC90" s="606"/>
      <c r="AD90" s="409"/>
      <c r="AE90" s="409"/>
      <c r="AF90" s="409"/>
      <c r="AG90" s="409"/>
      <c r="AH90" s="409"/>
      <c r="AI90" s="409"/>
      <c r="AJ90" s="409"/>
      <c r="AK90" s="409"/>
      <c r="AL90" s="409"/>
      <c r="AM90" s="409"/>
      <c r="AN90" s="409"/>
      <c r="AO90" s="409"/>
      <c r="AP90" s="409"/>
      <c r="AQ90" s="409"/>
      <c r="AR90" s="409"/>
      <c r="AS90" s="409"/>
      <c r="AT90" s="409"/>
    </row>
    <row r="91" spans="9:46" x14ac:dyDescent="0.25">
      <c r="I91" s="347" t="s">
        <v>522</v>
      </c>
      <c r="J91" s="606"/>
      <c r="K91" s="606"/>
      <c r="L91" s="606"/>
      <c r="M91" s="606"/>
      <c r="N91" s="606"/>
      <c r="O91" s="606"/>
      <c r="P91" s="606"/>
      <c r="Q91" s="606"/>
      <c r="R91" s="607"/>
      <c r="S91" s="606"/>
      <c r="T91" s="606"/>
      <c r="U91" s="606"/>
      <c r="V91" s="606"/>
      <c r="W91" s="606"/>
      <c r="X91" s="606"/>
      <c r="Y91" s="606"/>
      <c r="Z91" s="606"/>
      <c r="AA91" s="606"/>
      <c r="AB91" s="606"/>
      <c r="AC91" s="606"/>
      <c r="AD91" s="409"/>
      <c r="AE91" s="409"/>
      <c r="AF91" s="409"/>
      <c r="AG91" s="409"/>
      <c r="AH91" s="409"/>
      <c r="AI91" s="409"/>
      <c r="AJ91" s="409"/>
      <c r="AK91" s="409"/>
      <c r="AL91" s="409"/>
      <c r="AM91" s="409"/>
      <c r="AN91" s="409"/>
      <c r="AO91" s="409"/>
      <c r="AP91" s="409"/>
      <c r="AQ91" s="409"/>
      <c r="AR91" s="409"/>
      <c r="AS91" s="409"/>
      <c r="AT91" s="409"/>
    </row>
    <row r="92" spans="9:46" x14ac:dyDescent="0.25">
      <c r="I92" s="347" t="s">
        <v>523</v>
      </c>
      <c r="J92" s="606"/>
      <c r="K92" s="606"/>
      <c r="L92" s="606"/>
      <c r="M92" s="606"/>
      <c r="N92" s="606"/>
      <c r="O92" s="606"/>
      <c r="P92" s="606"/>
      <c r="Q92" s="606"/>
      <c r="R92" s="607"/>
      <c r="S92" s="606"/>
      <c r="T92" s="606"/>
      <c r="U92" s="606"/>
      <c r="V92" s="606"/>
      <c r="W92" s="606"/>
      <c r="X92" s="606"/>
      <c r="Y92" s="606"/>
      <c r="Z92" s="606"/>
      <c r="AA92" s="606"/>
      <c r="AB92" s="606"/>
      <c r="AC92" s="606"/>
      <c r="AD92" s="409"/>
      <c r="AE92" s="409"/>
      <c r="AF92" s="409"/>
      <c r="AG92" s="409"/>
      <c r="AH92" s="409"/>
      <c r="AI92" s="409"/>
      <c r="AJ92" s="409"/>
      <c r="AK92" s="409"/>
      <c r="AL92" s="409"/>
      <c r="AM92" s="409"/>
      <c r="AN92" s="409"/>
      <c r="AO92" s="409"/>
      <c r="AP92" s="409"/>
      <c r="AQ92" s="409"/>
      <c r="AR92" s="409"/>
      <c r="AS92" s="409"/>
      <c r="AT92" s="409"/>
    </row>
    <row r="93" spans="9:46" x14ac:dyDescent="0.25"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  <c r="AA93" s="409"/>
      <c r="AB93" s="409"/>
      <c r="AC93" s="409"/>
      <c r="AD93" s="409"/>
      <c r="AE93" s="409"/>
      <c r="AF93" s="409"/>
      <c r="AG93" s="409"/>
      <c r="AH93" s="409"/>
      <c r="AI93" s="409"/>
      <c r="AJ93" s="409"/>
      <c r="AK93" s="409"/>
      <c r="AL93" s="409"/>
      <c r="AM93" s="409"/>
      <c r="AN93" s="409"/>
      <c r="AO93" s="409"/>
      <c r="AP93" s="409"/>
      <c r="AQ93" s="409"/>
      <c r="AR93" s="409"/>
      <c r="AS93" s="409"/>
      <c r="AT93" s="409"/>
    </row>
    <row r="94" spans="9:46" x14ac:dyDescent="0.25">
      <c r="I94" s="409"/>
      <c r="J94" s="409"/>
      <c r="K94" s="409"/>
      <c r="L94" s="409"/>
      <c r="M94" s="409"/>
      <c r="N94" s="409"/>
      <c r="O94" s="409"/>
      <c r="P94" s="409"/>
      <c r="Q94" s="409"/>
      <c r="R94" s="409"/>
      <c r="S94" s="409"/>
      <c r="T94" s="409"/>
      <c r="U94" s="409"/>
      <c r="V94" s="409"/>
      <c r="W94" s="409"/>
      <c r="X94" s="409"/>
      <c r="Y94" s="409"/>
      <c r="Z94" s="409"/>
      <c r="AA94" s="409"/>
      <c r="AB94" s="409"/>
      <c r="AC94" s="409"/>
      <c r="AD94" s="409"/>
      <c r="AE94" s="409"/>
      <c r="AF94" s="409"/>
      <c r="AG94" s="409"/>
      <c r="AH94" s="409"/>
      <c r="AI94" s="409"/>
      <c r="AJ94" s="409"/>
      <c r="AK94" s="409"/>
      <c r="AL94" s="409"/>
      <c r="AM94" s="409"/>
      <c r="AN94" s="409"/>
      <c r="AO94" s="409"/>
      <c r="AP94" s="409"/>
      <c r="AQ94" s="409"/>
      <c r="AR94" s="409"/>
      <c r="AS94" s="409"/>
      <c r="AT94" s="409"/>
    </row>
    <row r="95" spans="9:46" x14ac:dyDescent="0.25"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  <c r="X95" s="409"/>
      <c r="Y95" s="409"/>
      <c r="Z95" s="409"/>
      <c r="AA95" s="409"/>
      <c r="AB95" s="409"/>
      <c r="AC95" s="409"/>
      <c r="AD95" s="409"/>
      <c r="AE95" s="409"/>
      <c r="AF95" s="409"/>
      <c r="AG95" s="409"/>
      <c r="AH95" s="409"/>
      <c r="AI95" s="409"/>
      <c r="AJ95" s="409"/>
      <c r="AK95" s="409"/>
      <c r="AL95" s="409"/>
      <c r="AM95" s="409"/>
      <c r="AN95" s="409"/>
      <c r="AO95" s="409"/>
      <c r="AP95" s="409"/>
      <c r="AQ95" s="409"/>
      <c r="AR95" s="409"/>
      <c r="AS95" s="409"/>
      <c r="AT95" s="409"/>
    </row>
    <row r="96" spans="9:46" x14ac:dyDescent="0.25">
      <c r="I96" s="409"/>
      <c r="J96" s="409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  <c r="X96" s="409"/>
      <c r="Y96" s="409"/>
      <c r="Z96" s="409"/>
      <c r="AA96" s="409"/>
      <c r="AB96" s="409"/>
      <c r="AC96" s="409"/>
      <c r="AD96" s="409"/>
      <c r="AE96" s="409"/>
      <c r="AF96" s="409"/>
      <c r="AG96" s="409"/>
      <c r="AH96" s="409"/>
      <c r="AI96" s="409"/>
      <c r="AJ96" s="409"/>
      <c r="AK96" s="409"/>
      <c r="AL96" s="409"/>
      <c r="AM96" s="409"/>
      <c r="AN96" s="409"/>
      <c r="AO96" s="409"/>
      <c r="AP96" s="409"/>
      <c r="AQ96" s="409"/>
      <c r="AR96" s="409"/>
      <c r="AS96" s="409"/>
      <c r="AT96" s="40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2:W98"/>
  <sheetViews>
    <sheetView topLeftCell="A31" zoomScale="80" zoomScaleNormal="80" workbookViewId="0">
      <selection activeCell="I40" sqref="I40"/>
    </sheetView>
  </sheetViews>
  <sheetFormatPr baseColWidth="10" defaultRowHeight="13.5" x14ac:dyDescent="0.25"/>
  <sheetData>
    <row r="2" spans="2:11" x14ac:dyDescent="0.25">
      <c r="B2" s="43" t="s">
        <v>155</v>
      </c>
      <c r="K2" s="43" t="s">
        <v>544</v>
      </c>
    </row>
    <row r="3" spans="2:11" ht="14.25" thickBot="1" x14ac:dyDescent="0.3">
      <c r="B3" s="44" t="s">
        <v>156</v>
      </c>
      <c r="K3" s="44" t="s">
        <v>545</v>
      </c>
    </row>
    <row r="18" spans="1:23" x14ac:dyDescent="0.25">
      <c r="A18" s="409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  <row r="19" spans="1:23" x14ac:dyDescent="0.25">
      <c r="A19" s="409"/>
      <c r="B19" s="409"/>
      <c r="C19" s="409" t="s">
        <v>157</v>
      </c>
      <c r="D19" s="409" t="s">
        <v>158</v>
      </c>
      <c r="E19" s="409" t="s">
        <v>144</v>
      </c>
      <c r="F19" s="409" t="s">
        <v>159</v>
      </c>
      <c r="G19" s="409" t="s">
        <v>145</v>
      </c>
      <c r="H19" s="409" t="s">
        <v>146</v>
      </c>
      <c r="I19" s="409" t="s">
        <v>18</v>
      </c>
      <c r="J19" s="409" t="s">
        <v>147</v>
      </c>
      <c r="K19" s="409" t="s">
        <v>160</v>
      </c>
      <c r="L19" s="409" t="s">
        <v>141</v>
      </c>
      <c r="M19" s="409" t="s">
        <v>161</v>
      </c>
      <c r="N19" s="409" t="s">
        <v>162</v>
      </c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x14ac:dyDescent="0.25">
      <c r="A20" s="409"/>
      <c r="B20" s="409" t="s">
        <v>163</v>
      </c>
      <c r="C20" s="409">
        <v>5.2</v>
      </c>
      <c r="D20" s="409">
        <v>12.8</v>
      </c>
      <c r="E20" s="409">
        <v>14.2</v>
      </c>
      <c r="F20" s="409">
        <v>11.3</v>
      </c>
      <c r="G20" s="409">
        <v>4.8</v>
      </c>
      <c r="H20" s="409">
        <v>3.5</v>
      </c>
      <c r="I20" s="409">
        <v>2.9</v>
      </c>
      <c r="J20" s="409">
        <v>2.8</v>
      </c>
      <c r="K20" s="409">
        <v>3.4</v>
      </c>
      <c r="L20" s="409">
        <v>3.2</v>
      </c>
      <c r="M20" s="409">
        <v>5.9</v>
      </c>
      <c r="N20" s="409">
        <v>3.2</v>
      </c>
      <c r="O20" s="409"/>
      <c r="P20" s="409"/>
      <c r="Q20" s="409"/>
      <c r="R20" s="409"/>
      <c r="S20" s="409"/>
      <c r="T20" s="409"/>
      <c r="U20" s="409"/>
      <c r="V20" s="409"/>
      <c r="W20" s="409"/>
    </row>
    <row r="21" spans="1:23" x14ac:dyDescent="0.25">
      <c r="A21" s="409"/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</row>
    <row r="22" spans="1:23" x14ac:dyDescent="0.25">
      <c r="A22" s="409"/>
      <c r="B22" s="409"/>
      <c r="C22" s="409" t="s">
        <v>157</v>
      </c>
      <c r="D22" s="409" t="s">
        <v>158</v>
      </c>
      <c r="E22" s="409" t="s">
        <v>144</v>
      </c>
      <c r="F22" s="409" t="s">
        <v>159</v>
      </c>
      <c r="G22" s="409" t="s">
        <v>145</v>
      </c>
      <c r="H22" s="409" t="s">
        <v>146</v>
      </c>
      <c r="I22" s="409" t="s">
        <v>18</v>
      </c>
      <c r="J22" s="409" t="s">
        <v>147</v>
      </c>
      <c r="K22" s="409" t="s">
        <v>160</v>
      </c>
      <c r="L22" s="409" t="s">
        <v>141</v>
      </c>
      <c r="M22" s="409" t="s">
        <v>161</v>
      </c>
      <c r="N22" s="409" t="s">
        <v>162</v>
      </c>
      <c r="O22" s="409"/>
      <c r="P22" s="409"/>
      <c r="Q22" s="409"/>
      <c r="R22" s="409"/>
      <c r="S22" s="409"/>
      <c r="T22" s="409"/>
      <c r="U22" s="409"/>
      <c r="V22" s="409"/>
      <c r="W22" s="409"/>
    </row>
    <row r="23" spans="1:23" x14ac:dyDescent="0.25">
      <c r="A23" s="409"/>
      <c r="B23" s="409" t="s">
        <v>163</v>
      </c>
      <c r="C23" s="409">
        <v>5.0999999999999996</v>
      </c>
      <c r="D23" s="409">
        <v>11.3</v>
      </c>
      <c r="E23" s="409">
        <v>10.4</v>
      </c>
      <c r="F23" s="664">
        <v>11</v>
      </c>
      <c r="G23" s="409">
        <v>5.6</v>
      </c>
      <c r="H23" s="409">
        <v>3.1</v>
      </c>
      <c r="I23" s="664">
        <v>3</v>
      </c>
      <c r="J23" s="409">
        <v>3.4</v>
      </c>
      <c r="K23" s="409">
        <v>4.4000000000000004</v>
      </c>
      <c r="L23" s="409">
        <v>2.7</v>
      </c>
      <c r="M23" s="664">
        <v>7</v>
      </c>
      <c r="N23" s="409">
        <v>2.7</v>
      </c>
      <c r="O23" s="409"/>
      <c r="P23" s="409"/>
      <c r="Q23" s="409"/>
      <c r="R23" s="409"/>
      <c r="S23" s="409"/>
      <c r="T23" s="409"/>
      <c r="U23" s="409"/>
      <c r="V23" s="409"/>
      <c r="W23" s="409"/>
    </row>
    <row r="24" spans="1:23" x14ac:dyDescent="0.25">
      <c r="A24" s="409"/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</row>
    <row r="25" spans="1:23" x14ac:dyDescent="0.25">
      <c r="A25" s="409"/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</row>
    <row r="26" spans="1:23" ht="15" x14ac:dyDescent="0.25">
      <c r="A26" s="409"/>
      <c r="B26" s="665" t="s">
        <v>505</v>
      </c>
      <c r="C26" s="666"/>
      <c r="D26" s="666"/>
      <c r="E26" s="666"/>
      <c r="F26" s="666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</row>
    <row r="27" spans="1:23" x14ac:dyDescent="0.25">
      <c r="A27" s="409"/>
      <c r="B27" s="667" t="s">
        <v>506</v>
      </c>
      <c r="C27" s="668"/>
      <c r="D27" s="668"/>
      <c r="E27" s="668"/>
      <c r="F27" s="668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</row>
    <row r="28" spans="1:23" ht="15" x14ac:dyDescent="0.25">
      <c r="A28" s="409"/>
      <c r="B28" s="669" t="s">
        <v>507</v>
      </c>
      <c r="C28" s="670"/>
      <c r="D28" s="670"/>
      <c r="E28" s="670"/>
      <c r="F28" s="670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</row>
    <row r="29" spans="1:23" ht="15" x14ac:dyDescent="0.25">
      <c r="A29" s="409"/>
      <c r="B29" s="671" t="s">
        <v>508</v>
      </c>
      <c r="C29" s="672"/>
      <c r="D29" s="672"/>
      <c r="E29" s="672"/>
      <c r="F29" s="672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</row>
    <row r="30" spans="1:23" x14ac:dyDescent="0.25">
      <c r="A30" s="409"/>
      <c r="B30" s="673" t="s">
        <v>542</v>
      </c>
      <c r="C30" s="674"/>
      <c r="D30" s="674"/>
      <c r="E30" s="674"/>
      <c r="F30" s="674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</row>
    <row r="31" spans="1:23" ht="15" x14ac:dyDescent="0.25">
      <c r="A31" s="409"/>
      <c r="B31" s="669" t="s">
        <v>507</v>
      </c>
      <c r="C31" s="670"/>
      <c r="D31" s="670"/>
      <c r="E31" s="670"/>
      <c r="F31" s="670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</row>
    <row r="32" spans="1:23" ht="15" x14ac:dyDescent="0.25">
      <c r="A32" s="409"/>
      <c r="B32" s="675" t="s">
        <v>510</v>
      </c>
      <c r="C32" s="1055" t="s">
        <v>543</v>
      </c>
      <c r="D32" s="1055"/>
      <c r="E32" s="1055"/>
      <c r="F32" s="1055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</row>
    <row r="33" spans="1:23" ht="15" x14ac:dyDescent="0.25">
      <c r="A33" s="409"/>
      <c r="B33" s="675" t="s">
        <v>510</v>
      </c>
      <c r="C33" s="1056" t="s">
        <v>511</v>
      </c>
      <c r="D33" s="1056"/>
      <c r="E33" s="1056"/>
      <c r="F33" s="1056"/>
      <c r="G33" s="676"/>
      <c r="H33" s="676"/>
      <c r="I33" s="676"/>
      <c r="J33" s="676"/>
      <c r="K33" s="676"/>
      <c r="L33" s="676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</row>
    <row r="34" spans="1:23" ht="15" x14ac:dyDescent="0.25">
      <c r="A34" s="409"/>
      <c r="B34" s="675" t="s">
        <v>510</v>
      </c>
      <c r="C34" s="1056" t="s">
        <v>512</v>
      </c>
      <c r="D34" s="1056"/>
      <c r="E34" s="1056"/>
      <c r="F34" s="1056"/>
      <c r="G34" s="676"/>
      <c r="H34" s="676"/>
      <c r="I34" s="676"/>
      <c r="J34" s="676"/>
      <c r="K34" s="676"/>
      <c r="L34" s="676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</row>
    <row r="35" spans="1:23" ht="15" x14ac:dyDescent="0.25">
      <c r="A35" s="409"/>
      <c r="B35" s="675" t="s">
        <v>510</v>
      </c>
      <c r="C35" s="1056" t="s">
        <v>514</v>
      </c>
      <c r="D35" s="1056"/>
      <c r="E35" s="1056"/>
      <c r="F35" s="1056"/>
      <c r="G35" s="676"/>
      <c r="H35" s="676"/>
      <c r="I35" s="676"/>
      <c r="J35" s="676"/>
      <c r="K35" s="676"/>
      <c r="L35" s="676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</row>
    <row r="36" spans="1:23" ht="15" x14ac:dyDescent="0.25">
      <c r="A36" s="409"/>
      <c r="B36" s="675" t="s">
        <v>510</v>
      </c>
      <c r="C36" s="1055" t="s">
        <v>515</v>
      </c>
      <c r="D36" s="1055"/>
      <c r="E36" s="1055"/>
      <c r="F36" s="1055"/>
      <c r="G36" s="676"/>
      <c r="H36" s="676"/>
      <c r="I36" s="676"/>
      <c r="J36" s="676"/>
      <c r="K36" s="676"/>
      <c r="L36" s="676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</row>
    <row r="37" spans="1:23" ht="15" x14ac:dyDescent="0.25">
      <c r="A37" s="409"/>
      <c r="B37" s="675" t="s">
        <v>510</v>
      </c>
      <c r="C37" s="1055" t="s">
        <v>516</v>
      </c>
      <c r="D37" s="1055"/>
      <c r="E37" s="1055"/>
      <c r="F37" s="1055"/>
      <c r="G37" s="676"/>
      <c r="H37" s="676"/>
      <c r="I37" s="676"/>
      <c r="J37" s="676"/>
      <c r="K37" s="676"/>
      <c r="L37" s="676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" x14ac:dyDescent="0.25">
      <c r="A38" s="409"/>
      <c r="B38" s="675" t="s">
        <v>510</v>
      </c>
      <c r="C38" s="1055" t="s">
        <v>152</v>
      </c>
      <c r="D38" s="1055"/>
      <c r="E38" s="1055" t="s">
        <v>501</v>
      </c>
      <c r="F38" s="1055"/>
      <c r="G38" s="676"/>
      <c r="H38" s="676"/>
      <c r="I38" s="676"/>
      <c r="J38" s="676"/>
      <c r="K38" s="676"/>
      <c r="L38" s="676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</row>
    <row r="39" spans="1:23" ht="15" x14ac:dyDescent="0.25">
      <c r="A39" s="409"/>
      <c r="B39" s="675" t="s">
        <v>510</v>
      </c>
      <c r="C39" s="677" t="s">
        <v>517</v>
      </c>
      <c r="D39" s="677" t="s">
        <v>518</v>
      </c>
      <c r="E39" s="677" t="s">
        <v>517</v>
      </c>
      <c r="F39" s="677" t="s">
        <v>518</v>
      </c>
      <c r="G39" s="676"/>
      <c r="H39" s="676"/>
      <c r="I39" s="676"/>
      <c r="J39" s="676"/>
      <c r="K39" s="676"/>
      <c r="L39" s="676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</row>
    <row r="40" spans="1:23" ht="26.25" x14ac:dyDescent="0.25">
      <c r="A40" s="409"/>
      <c r="B40" s="677" t="s">
        <v>519</v>
      </c>
      <c r="C40" s="678">
        <v>4.29</v>
      </c>
      <c r="D40" s="678">
        <v>4.2699999999999996</v>
      </c>
      <c r="E40" s="678">
        <v>5.14</v>
      </c>
      <c r="F40" s="678">
        <v>5.22</v>
      </c>
      <c r="G40" s="676"/>
      <c r="H40" s="676"/>
      <c r="I40" s="676"/>
      <c r="J40" s="676"/>
      <c r="K40" s="676"/>
      <c r="L40" s="676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</row>
    <row r="41" spans="1:23" ht="15" x14ac:dyDescent="0.25">
      <c r="A41" s="409"/>
      <c r="B41" s="677" t="s">
        <v>520</v>
      </c>
      <c r="C41" s="678">
        <v>8.73</v>
      </c>
      <c r="D41" s="678">
        <v>8.8000000000000007</v>
      </c>
      <c r="E41" s="678">
        <v>6.23</v>
      </c>
      <c r="F41" s="678">
        <v>8.56</v>
      </c>
      <c r="G41" s="676"/>
      <c r="H41" s="676"/>
      <c r="I41" s="676"/>
      <c r="J41" s="676"/>
      <c r="K41" s="676"/>
      <c r="L41" s="676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</row>
    <row r="42" spans="1:23" x14ac:dyDescent="0.25">
      <c r="A42" s="409"/>
      <c r="B42" s="677" t="s">
        <v>521</v>
      </c>
      <c r="C42" s="678">
        <v>3.87</v>
      </c>
      <c r="D42" s="678">
        <v>3.85</v>
      </c>
      <c r="E42" s="678">
        <v>5.0199999999999996</v>
      </c>
      <c r="F42" s="678">
        <v>4.8499999999999996</v>
      </c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</row>
    <row r="43" spans="1:23" ht="26.25" x14ac:dyDescent="0.25">
      <c r="A43" s="409"/>
      <c r="B43" s="677" t="s">
        <v>486</v>
      </c>
      <c r="C43" s="678">
        <v>4.2</v>
      </c>
      <c r="D43" s="678">
        <v>4.13</v>
      </c>
      <c r="E43" s="678">
        <v>10.39</v>
      </c>
      <c r="F43" s="678">
        <v>14.21</v>
      </c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</row>
    <row r="44" spans="1:23" x14ac:dyDescent="0.25">
      <c r="A44" s="409"/>
      <c r="B44" s="677" t="s">
        <v>487</v>
      </c>
      <c r="C44" s="678">
        <v>3.43</v>
      </c>
      <c r="D44" s="678">
        <v>3.16</v>
      </c>
      <c r="E44" s="678">
        <v>2.72</v>
      </c>
      <c r="F44" s="678">
        <v>3.19</v>
      </c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</row>
    <row r="45" spans="1:23" ht="39" x14ac:dyDescent="0.25">
      <c r="A45" s="409"/>
      <c r="B45" s="677" t="s">
        <v>488</v>
      </c>
      <c r="C45" s="678">
        <v>3.92</v>
      </c>
      <c r="D45" s="678">
        <v>4</v>
      </c>
      <c r="E45" s="678">
        <v>4.22</v>
      </c>
      <c r="F45" s="678">
        <v>3.4</v>
      </c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</row>
    <row r="46" spans="1:23" ht="26.25" x14ac:dyDescent="0.25">
      <c r="A46" s="409"/>
      <c r="B46" s="677" t="s">
        <v>489</v>
      </c>
      <c r="C46" s="678">
        <v>5.46</v>
      </c>
      <c r="D46" s="678">
        <v>5.48</v>
      </c>
      <c r="E46" s="678">
        <v>8.3800000000000008</v>
      </c>
      <c r="F46" s="678">
        <v>6.97</v>
      </c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</row>
    <row r="47" spans="1:23" ht="26.25" x14ac:dyDescent="0.25">
      <c r="A47" s="409"/>
      <c r="B47" s="677" t="s">
        <v>490</v>
      </c>
      <c r="C47" s="678">
        <v>4.2300000000000004</v>
      </c>
      <c r="D47" s="678">
        <v>4.26</v>
      </c>
      <c r="E47" s="678">
        <v>9.44</v>
      </c>
      <c r="F47" s="678">
        <v>8.26</v>
      </c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</row>
    <row r="48" spans="1:23" ht="26.25" x14ac:dyDescent="0.25">
      <c r="A48" s="409"/>
      <c r="B48" s="677" t="s">
        <v>491</v>
      </c>
      <c r="C48" s="678">
        <v>4.12</v>
      </c>
      <c r="D48" s="678">
        <v>3.67</v>
      </c>
      <c r="E48" s="678">
        <v>4.3600000000000003</v>
      </c>
      <c r="F48" s="678">
        <v>3.44</v>
      </c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</row>
    <row r="49" spans="1:23" ht="26.25" x14ac:dyDescent="0.25">
      <c r="A49" s="409"/>
      <c r="B49" s="677" t="s">
        <v>492</v>
      </c>
      <c r="C49" s="678">
        <v>3.8</v>
      </c>
      <c r="D49" s="678">
        <v>3.66</v>
      </c>
      <c r="E49" s="678">
        <v>5.56</v>
      </c>
      <c r="F49" s="678">
        <v>4.7699999999999996</v>
      </c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</row>
    <row r="50" spans="1:23" ht="26.25" x14ac:dyDescent="0.25">
      <c r="A50" s="409"/>
      <c r="B50" s="677" t="s">
        <v>493</v>
      </c>
      <c r="C50" s="678">
        <v>3.1</v>
      </c>
      <c r="D50" s="678">
        <v>3.16</v>
      </c>
      <c r="E50" s="678" t="s">
        <v>510</v>
      </c>
      <c r="F50" s="678" t="s">
        <v>510</v>
      </c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</row>
    <row r="51" spans="1:23" ht="26.25" x14ac:dyDescent="0.25">
      <c r="A51" s="409"/>
      <c r="B51" s="677" t="s">
        <v>494</v>
      </c>
      <c r="C51" s="678">
        <v>3.37</v>
      </c>
      <c r="D51" s="678">
        <v>3.34</v>
      </c>
      <c r="E51" s="678">
        <v>6.95</v>
      </c>
      <c r="F51" s="678">
        <v>5.89</v>
      </c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</row>
    <row r="52" spans="1:23" ht="39" x14ac:dyDescent="0.25">
      <c r="A52" s="409"/>
      <c r="B52" s="677" t="s">
        <v>495</v>
      </c>
      <c r="C52" s="678">
        <v>4.9000000000000004</v>
      </c>
      <c r="D52" s="678">
        <v>5.15</v>
      </c>
      <c r="E52" s="678">
        <v>11.03</v>
      </c>
      <c r="F52" s="678">
        <v>11.33</v>
      </c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</row>
    <row r="53" spans="1:23" ht="39" x14ac:dyDescent="0.25">
      <c r="A53" s="409"/>
      <c r="B53" s="677" t="s">
        <v>496</v>
      </c>
      <c r="C53" s="678">
        <v>3.99</v>
      </c>
      <c r="D53" s="678">
        <v>4.18</v>
      </c>
      <c r="E53" s="678">
        <v>11.13</v>
      </c>
      <c r="F53" s="678">
        <v>13.28</v>
      </c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</row>
    <row r="54" spans="1:23" x14ac:dyDescent="0.25">
      <c r="A54" s="409"/>
      <c r="B54" s="677" t="s">
        <v>497</v>
      </c>
      <c r="C54" s="678">
        <v>4.09</v>
      </c>
      <c r="D54" s="678">
        <v>3.97</v>
      </c>
      <c r="E54" s="678">
        <v>11.34</v>
      </c>
      <c r="F54" s="678">
        <v>12.76</v>
      </c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</row>
    <row r="55" spans="1:23" ht="39" x14ac:dyDescent="0.25">
      <c r="A55" s="409"/>
      <c r="B55" s="677" t="s">
        <v>498</v>
      </c>
      <c r="C55" s="678">
        <v>3.03</v>
      </c>
      <c r="D55" s="678">
        <v>2.93</v>
      </c>
      <c r="E55" s="678">
        <v>3.41</v>
      </c>
      <c r="F55" s="678">
        <v>2.82</v>
      </c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</row>
    <row r="56" spans="1:23" ht="26.25" x14ac:dyDescent="0.25">
      <c r="A56" s="409"/>
      <c r="B56" s="677" t="s">
        <v>499</v>
      </c>
      <c r="C56" s="678">
        <v>4.1500000000000004</v>
      </c>
      <c r="D56" s="678">
        <v>4.66</v>
      </c>
      <c r="E56" s="678" t="s">
        <v>510</v>
      </c>
      <c r="F56" s="678" t="s">
        <v>510</v>
      </c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</row>
    <row r="57" spans="1:23" ht="39" x14ac:dyDescent="0.25">
      <c r="A57" s="409"/>
      <c r="B57" s="677" t="s">
        <v>500</v>
      </c>
      <c r="C57" s="678">
        <v>3.12</v>
      </c>
      <c r="D57" s="678">
        <v>3.11</v>
      </c>
      <c r="E57" s="678">
        <v>2.72</v>
      </c>
      <c r="F57" s="678">
        <v>3.24</v>
      </c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</row>
    <row r="58" spans="1:23" ht="26.25" x14ac:dyDescent="0.25">
      <c r="A58" s="409"/>
      <c r="B58" s="677" t="s">
        <v>501</v>
      </c>
      <c r="C58" s="678">
        <v>3.55</v>
      </c>
      <c r="D58" s="678">
        <v>3.31</v>
      </c>
      <c r="E58" s="678">
        <v>3.01</v>
      </c>
      <c r="F58" s="678">
        <v>2.85</v>
      </c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</row>
    <row r="59" spans="1:23" ht="26.25" x14ac:dyDescent="0.25">
      <c r="A59" s="409"/>
      <c r="B59" s="677" t="s">
        <v>502</v>
      </c>
      <c r="C59" s="678">
        <v>3.28</v>
      </c>
      <c r="D59" s="678">
        <v>3.19</v>
      </c>
      <c r="E59" s="678">
        <v>3.1</v>
      </c>
      <c r="F59" s="678">
        <v>3.49</v>
      </c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</row>
    <row r="60" spans="1:23" x14ac:dyDescent="0.25">
      <c r="A60" s="409"/>
      <c r="B60" s="677" t="s">
        <v>522</v>
      </c>
      <c r="C60" s="679" t="s">
        <v>510</v>
      </c>
      <c r="D60" s="679" t="s">
        <v>510</v>
      </c>
      <c r="E60" s="679" t="s">
        <v>510</v>
      </c>
      <c r="F60" s="679" t="s">
        <v>510</v>
      </c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09"/>
      <c r="S60" s="409"/>
      <c r="T60" s="409"/>
      <c r="U60" s="409"/>
      <c r="V60" s="409"/>
      <c r="W60" s="409"/>
    </row>
    <row r="61" spans="1:23" x14ac:dyDescent="0.25">
      <c r="A61" s="409"/>
      <c r="B61" s="677" t="s">
        <v>523</v>
      </c>
      <c r="C61" s="679" t="s">
        <v>510</v>
      </c>
      <c r="D61" s="679" t="s">
        <v>510</v>
      </c>
      <c r="E61" s="679" t="s">
        <v>510</v>
      </c>
      <c r="F61" s="679" t="s">
        <v>510</v>
      </c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</row>
    <row r="62" spans="1:23" x14ac:dyDescent="0.25">
      <c r="A62" s="409"/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</row>
    <row r="63" spans="1:23" x14ac:dyDescent="0.25">
      <c r="A63" s="40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</row>
    <row r="64" spans="1:23" ht="15" x14ac:dyDescent="0.25">
      <c r="A64" s="409"/>
      <c r="B64" s="680" t="s">
        <v>524</v>
      </c>
      <c r="C64" s="676"/>
      <c r="D64" s="676"/>
      <c r="E64" s="676"/>
      <c r="F64" s="676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</row>
    <row r="65" spans="1:23" ht="15" x14ac:dyDescent="0.25">
      <c r="A65" s="409"/>
      <c r="B65" s="676" t="s">
        <v>525</v>
      </c>
      <c r="C65" s="676"/>
      <c r="D65" s="676"/>
      <c r="E65" s="676"/>
      <c r="F65" s="676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</row>
    <row r="66" spans="1:23" ht="15" x14ac:dyDescent="0.25">
      <c r="A66" s="409"/>
      <c r="B66" s="676" t="s">
        <v>526</v>
      </c>
      <c r="C66" s="676"/>
      <c r="D66" s="676"/>
      <c r="E66" s="676"/>
      <c r="F66" s="676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  <c r="W66" s="409"/>
    </row>
    <row r="67" spans="1:23" x14ac:dyDescent="0.25">
      <c r="A67" s="409"/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</row>
    <row r="68" spans="1:23" ht="15" x14ac:dyDescent="0.25">
      <c r="A68" s="409"/>
      <c r="B68" s="680" t="s">
        <v>527</v>
      </c>
      <c r="C68" s="676"/>
      <c r="D68" s="676"/>
      <c r="E68" s="676"/>
      <c r="F68" s="676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  <c r="W68" s="409"/>
    </row>
    <row r="69" spans="1:23" ht="15" x14ac:dyDescent="0.25">
      <c r="A69" s="409"/>
      <c r="B69" s="676" t="s">
        <v>528</v>
      </c>
      <c r="C69" s="676"/>
      <c r="D69" s="676"/>
      <c r="E69" s="676"/>
      <c r="F69" s="676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</row>
    <row r="70" spans="1:23" x14ac:dyDescent="0.25">
      <c r="A70" s="409"/>
      <c r="B70" s="409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  <c r="W70" s="409"/>
    </row>
    <row r="71" spans="1:23" x14ac:dyDescent="0.25">
      <c r="A71" s="409"/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</row>
    <row r="72" spans="1:23" x14ac:dyDescent="0.25">
      <c r="A72" s="409"/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</row>
    <row r="73" spans="1:23" x14ac:dyDescent="0.25">
      <c r="A73" s="409"/>
      <c r="B73" s="409"/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  <c r="W73" s="409"/>
    </row>
    <row r="74" spans="1:23" x14ac:dyDescent="0.25">
      <c r="A74" s="409"/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  <c r="W74" s="409"/>
    </row>
    <row r="75" spans="1:23" x14ac:dyDescent="0.25">
      <c r="A75" s="409"/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</row>
    <row r="76" spans="1:23" x14ac:dyDescent="0.25">
      <c r="A76" s="409"/>
      <c r="B76" s="409"/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  <c r="S76" s="409"/>
      <c r="T76" s="409"/>
      <c r="U76" s="409"/>
      <c r="V76" s="409"/>
      <c r="W76" s="409"/>
    </row>
    <row r="77" spans="1:23" x14ac:dyDescent="0.25">
      <c r="A77" s="409"/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  <c r="S77" s="409"/>
      <c r="T77" s="409"/>
      <c r="U77" s="409"/>
      <c r="V77" s="409"/>
      <c r="W77" s="409"/>
    </row>
    <row r="78" spans="1:23" x14ac:dyDescent="0.25">
      <c r="A78" s="409"/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</row>
    <row r="79" spans="1:23" x14ac:dyDescent="0.25">
      <c r="A79" s="409"/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/>
      <c r="S79" s="409"/>
      <c r="T79" s="409"/>
      <c r="U79" s="409"/>
      <c r="V79" s="409"/>
      <c r="W79" s="409"/>
    </row>
    <row r="80" spans="1:23" x14ac:dyDescent="0.25">
      <c r="A80" s="40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</row>
    <row r="81" spans="1:23" x14ac:dyDescent="0.25">
      <c r="A81" s="409"/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09"/>
      <c r="W81" s="409"/>
    </row>
    <row r="82" spans="1:23" x14ac:dyDescent="0.25">
      <c r="A82" s="409"/>
      <c r="B82" s="409"/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  <c r="S82" s="409"/>
      <c r="T82" s="409"/>
      <c r="U82" s="409"/>
      <c r="V82" s="409"/>
      <c r="W82" s="409"/>
    </row>
    <row r="83" spans="1:23" x14ac:dyDescent="0.25">
      <c r="A83" s="409"/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</row>
    <row r="84" spans="1:23" x14ac:dyDescent="0.25">
      <c r="A84" s="409"/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</row>
    <row r="85" spans="1:23" x14ac:dyDescent="0.25">
      <c r="A85" s="409"/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V85" s="409"/>
      <c r="W85" s="409"/>
    </row>
    <row r="86" spans="1:23" x14ac:dyDescent="0.25">
      <c r="A86" s="409"/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09"/>
      <c r="W86" s="409"/>
    </row>
    <row r="87" spans="1:23" x14ac:dyDescent="0.25">
      <c r="A87" s="409"/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  <c r="P87" s="409"/>
      <c r="Q87" s="409"/>
      <c r="R87" s="409"/>
      <c r="S87" s="409"/>
      <c r="T87" s="409"/>
      <c r="U87" s="409"/>
      <c r="V87" s="409"/>
      <c r="W87" s="409"/>
    </row>
    <row r="88" spans="1:23" x14ac:dyDescent="0.25">
      <c r="A88" s="409"/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09"/>
      <c r="T88" s="409"/>
      <c r="U88" s="409"/>
      <c r="V88" s="409"/>
      <c r="W88" s="409"/>
    </row>
    <row r="89" spans="1:23" x14ac:dyDescent="0.25">
      <c r="A89" s="409"/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09"/>
      <c r="T89" s="409"/>
      <c r="U89" s="409"/>
      <c r="V89" s="409"/>
      <c r="W89" s="409"/>
    </row>
    <row r="90" spans="1:23" x14ac:dyDescent="0.25">
      <c r="A90" s="409"/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  <c r="S90" s="409"/>
      <c r="T90" s="409"/>
      <c r="U90" s="409"/>
      <c r="V90" s="409"/>
      <c r="W90" s="409"/>
    </row>
    <row r="91" spans="1:23" x14ac:dyDescent="0.25">
      <c r="A91" s="409"/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</row>
    <row r="92" spans="1:23" x14ac:dyDescent="0.25">
      <c r="A92" s="409"/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  <c r="S92" s="409"/>
      <c r="T92" s="409"/>
      <c r="U92" s="409"/>
      <c r="V92" s="409"/>
      <c r="W92" s="409"/>
    </row>
    <row r="93" spans="1:23" x14ac:dyDescent="0.25">
      <c r="A93" s="409"/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</row>
    <row r="94" spans="1:23" x14ac:dyDescent="0.25">
      <c r="A94" s="409"/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  <c r="O94" s="409"/>
      <c r="P94" s="409"/>
      <c r="Q94" s="409"/>
      <c r="R94" s="409"/>
      <c r="S94" s="409"/>
      <c r="T94" s="409"/>
      <c r="U94" s="409"/>
      <c r="V94" s="409"/>
      <c r="W94" s="409"/>
    </row>
    <row r="95" spans="1:23" x14ac:dyDescent="0.25">
      <c r="A95" s="409"/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</row>
    <row r="96" spans="1:23" x14ac:dyDescent="0.25">
      <c r="A96" s="409"/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</row>
    <row r="97" spans="1:23" x14ac:dyDescent="0.25">
      <c r="A97" s="409"/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09"/>
      <c r="S97" s="409"/>
      <c r="T97" s="409"/>
      <c r="U97" s="409"/>
      <c r="V97" s="409"/>
      <c r="W97" s="409"/>
    </row>
    <row r="98" spans="1:23" x14ac:dyDescent="0.25">
      <c r="A98" s="409"/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  <c r="P98" s="409"/>
      <c r="Q98" s="409"/>
      <c r="R98" s="409"/>
      <c r="S98" s="409"/>
      <c r="T98" s="409"/>
      <c r="U98" s="409"/>
      <c r="V98" s="409"/>
      <c r="W98" s="409"/>
    </row>
  </sheetData>
  <mergeCells count="8">
    <mergeCell ref="C36:F36"/>
    <mergeCell ref="C37:F37"/>
    <mergeCell ref="C38:D38"/>
    <mergeCell ref="E38:F38"/>
    <mergeCell ref="C32:F32"/>
    <mergeCell ref="C33:F33"/>
    <mergeCell ref="C34:F34"/>
    <mergeCell ref="C35:F3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46"/>
  <sheetViews>
    <sheetView zoomScale="90" zoomScaleNormal="90" workbookViewId="0">
      <selection activeCell="K24" sqref="K24"/>
    </sheetView>
  </sheetViews>
  <sheetFormatPr baseColWidth="10" defaultRowHeight="13.5" x14ac:dyDescent="0.25"/>
  <cols>
    <col min="2" max="2" width="11.5703125" customWidth="1"/>
    <col min="3" max="3" width="17.85546875" bestFit="1" customWidth="1"/>
    <col min="4" max="4" width="19.5703125" bestFit="1" customWidth="1"/>
    <col min="5" max="5" width="18.140625" bestFit="1" customWidth="1"/>
    <col min="6" max="6" width="20.42578125" customWidth="1"/>
    <col min="11" max="11" width="24.7109375" customWidth="1"/>
    <col min="14" max="14" width="16" customWidth="1"/>
    <col min="15" max="15" width="16.28515625" customWidth="1"/>
  </cols>
  <sheetData>
    <row r="2" spans="2:15" x14ac:dyDescent="0.25">
      <c r="B2" s="43" t="s">
        <v>402</v>
      </c>
    </row>
    <row r="3" spans="2:15" ht="14.25" thickBot="1" x14ac:dyDescent="0.3">
      <c r="B3" s="44" t="s">
        <v>403</v>
      </c>
    </row>
    <row r="4" spans="2:15" ht="26.25" customHeight="1" x14ac:dyDescent="0.25">
      <c r="K4" s="1001" t="s">
        <v>404</v>
      </c>
      <c r="L4" s="1001"/>
      <c r="M4" s="1001"/>
      <c r="N4" s="1001"/>
      <c r="O4" s="1001"/>
    </row>
    <row r="5" spans="2:15" ht="26.25" customHeight="1" thickBot="1" x14ac:dyDescent="0.3">
      <c r="K5" s="1002" t="s">
        <v>405</v>
      </c>
      <c r="L5" s="1002"/>
      <c r="M5" s="1002"/>
      <c r="N5" s="1002"/>
      <c r="O5" s="1002"/>
    </row>
    <row r="6" spans="2:15" ht="14.25" thickBot="1" x14ac:dyDescent="0.3">
      <c r="K6" s="1003"/>
      <c r="L6" s="1022" t="s">
        <v>18</v>
      </c>
      <c r="M6" s="1023"/>
      <c r="N6" s="1022" t="s">
        <v>21</v>
      </c>
      <c r="O6" s="1024"/>
    </row>
    <row r="7" spans="2:15" ht="14.25" thickBot="1" x14ac:dyDescent="0.3">
      <c r="K7" s="1005"/>
      <c r="L7" s="919">
        <v>2015</v>
      </c>
      <c r="M7" s="919">
        <v>2016</v>
      </c>
      <c r="N7" s="298">
        <v>2015</v>
      </c>
      <c r="O7" s="298">
        <v>2016</v>
      </c>
    </row>
    <row r="8" spans="2:15" ht="19.5" customHeight="1" thickBot="1" x14ac:dyDescent="0.3">
      <c r="K8" s="295" t="s">
        <v>123</v>
      </c>
      <c r="L8" s="24">
        <v>9547081</v>
      </c>
      <c r="M8" s="24">
        <v>10488344</v>
      </c>
      <c r="N8" s="299">
        <v>175470740</v>
      </c>
      <c r="O8" s="299">
        <v>181950842</v>
      </c>
    </row>
    <row r="9" spans="2:15" ht="19.5" customHeight="1" x14ac:dyDescent="0.25">
      <c r="K9" s="27" t="s">
        <v>168</v>
      </c>
      <c r="L9" s="1057">
        <v>100</v>
      </c>
      <c r="M9" s="1057">
        <v>100</v>
      </c>
      <c r="N9" s="1059">
        <v>100</v>
      </c>
      <c r="O9" s="1059">
        <v>100</v>
      </c>
    </row>
    <row r="10" spans="2:15" ht="19.5" customHeight="1" x14ac:dyDescent="0.25">
      <c r="K10" s="88" t="s">
        <v>169</v>
      </c>
      <c r="L10" s="1058"/>
      <c r="M10" s="1058"/>
      <c r="N10" s="1060"/>
      <c r="O10" s="1060"/>
    </row>
    <row r="11" spans="2:15" ht="19.5" customHeight="1" x14ac:dyDescent="0.25">
      <c r="K11" s="30" t="s">
        <v>170</v>
      </c>
      <c r="L11" s="32">
        <v>80.5</v>
      </c>
      <c r="M11" s="32">
        <v>78.5</v>
      </c>
      <c r="N11" s="272">
        <v>78</v>
      </c>
      <c r="O11" s="66">
        <v>77.599999999999994</v>
      </c>
    </row>
    <row r="12" spans="2:15" ht="19.5" customHeight="1" x14ac:dyDescent="0.25">
      <c r="K12" s="34" t="s">
        <v>171</v>
      </c>
      <c r="L12" s="28">
        <v>9.1999999999999993</v>
      </c>
      <c r="M12" s="28">
        <v>8.6</v>
      </c>
      <c r="N12" s="918">
        <v>9.5</v>
      </c>
      <c r="O12" s="273">
        <v>10</v>
      </c>
    </row>
    <row r="13" spans="2:15" ht="19.5" customHeight="1" x14ac:dyDescent="0.25">
      <c r="K13" s="30" t="s">
        <v>172</v>
      </c>
      <c r="L13" s="32">
        <v>6.3</v>
      </c>
      <c r="M13" s="32">
        <v>8.1999999999999993</v>
      </c>
      <c r="N13" s="66">
        <v>5.2</v>
      </c>
      <c r="O13" s="66">
        <v>5.0999999999999996</v>
      </c>
    </row>
    <row r="14" spans="2:15" ht="19.5" customHeight="1" thickBot="1" x14ac:dyDescent="0.3">
      <c r="K14" s="34" t="s">
        <v>173</v>
      </c>
      <c r="L14" s="268">
        <v>4</v>
      </c>
      <c r="M14" s="28">
        <v>4.7</v>
      </c>
      <c r="N14" s="273">
        <v>7.3</v>
      </c>
      <c r="O14" s="918">
        <v>7.3</v>
      </c>
    </row>
    <row r="15" spans="2:15" ht="15" customHeight="1" x14ac:dyDescent="0.25">
      <c r="K15" s="1043" t="s">
        <v>464</v>
      </c>
      <c r="L15" s="1043"/>
      <c r="M15" s="1043"/>
      <c r="N15" s="1043"/>
      <c r="O15" s="1043"/>
    </row>
    <row r="16" spans="2:15" ht="13.5" customHeight="1" x14ac:dyDescent="0.25">
      <c r="K16" s="1038"/>
      <c r="L16" s="1038"/>
      <c r="M16" s="1038"/>
      <c r="N16" s="1038"/>
      <c r="O16" s="1038"/>
    </row>
    <row r="17" spans="2:6" x14ac:dyDescent="0.25">
      <c r="C17" t="s">
        <v>164</v>
      </c>
      <c r="D17" t="s">
        <v>165</v>
      </c>
      <c r="E17" t="s">
        <v>166</v>
      </c>
      <c r="F17" t="s">
        <v>167</v>
      </c>
    </row>
    <row r="18" spans="2:6" x14ac:dyDescent="0.25">
      <c r="B18" t="s">
        <v>51</v>
      </c>
      <c r="C18">
        <v>7.3</v>
      </c>
      <c r="D18">
        <v>5.0999999999999996</v>
      </c>
      <c r="E18">
        <v>10</v>
      </c>
      <c r="F18">
        <v>77.599999999999994</v>
      </c>
    </row>
    <row r="19" spans="2:6" x14ac:dyDescent="0.25">
      <c r="B19" t="s">
        <v>18</v>
      </c>
      <c r="C19">
        <v>4.7</v>
      </c>
      <c r="D19">
        <v>8.1999999999999993</v>
      </c>
      <c r="E19">
        <v>8.6</v>
      </c>
      <c r="F19">
        <v>78.5</v>
      </c>
    </row>
    <row r="20" spans="2:6" ht="13.5" customHeight="1" x14ac:dyDescent="0.25"/>
    <row r="21" spans="2:6" ht="13.5" customHeight="1" x14ac:dyDescent="0.25">
      <c r="B21" s="456" t="s">
        <v>681</v>
      </c>
    </row>
    <row r="22" spans="2:6" ht="13.5" customHeight="1" x14ac:dyDescent="0.25"/>
    <row r="23" spans="2:6" ht="13.5" customHeight="1" x14ac:dyDescent="0.25"/>
    <row r="24" spans="2:6" ht="13.5" customHeight="1" x14ac:dyDescent="0.25"/>
    <row r="25" spans="2:6" ht="13.5" customHeight="1" x14ac:dyDescent="0.25"/>
    <row r="26" spans="2:6" ht="13.5" customHeight="1" x14ac:dyDescent="0.25"/>
    <row r="27" spans="2:6" ht="14.25" customHeight="1" x14ac:dyDescent="0.25"/>
    <row r="28" spans="2:6" ht="13.5" customHeight="1" x14ac:dyDescent="0.25"/>
    <row r="29" spans="2:6" ht="15" customHeight="1" x14ac:dyDescent="0.25"/>
    <row r="31" spans="2:6" ht="15" customHeight="1" x14ac:dyDescent="0.25"/>
    <row r="33" spans="2:6" ht="15" customHeight="1" x14ac:dyDescent="0.25"/>
    <row r="37" spans="2:6" ht="13.5" customHeight="1" x14ac:dyDescent="0.25"/>
    <row r="38" spans="2:6" ht="13.5" customHeight="1" x14ac:dyDescent="0.25">
      <c r="C38" t="s">
        <v>164</v>
      </c>
      <c r="D38" t="s">
        <v>165</v>
      </c>
      <c r="E38" t="s">
        <v>166</v>
      </c>
      <c r="F38" t="s">
        <v>167</v>
      </c>
    </row>
    <row r="39" spans="2:6" ht="13.5" customHeight="1" x14ac:dyDescent="0.25">
      <c r="B39" t="s">
        <v>51</v>
      </c>
      <c r="C39">
        <v>7.2</v>
      </c>
      <c r="D39">
        <v>5.0999999999999996</v>
      </c>
      <c r="E39">
        <v>10.1</v>
      </c>
      <c r="F39">
        <v>77.7</v>
      </c>
    </row>
    <row r="40" spans="2:6" ht="13.5" customHeight="1" x14ac:dyDescent="0.25">
      <c r="B40" t="s">
        <v>18</v>
      </c>
      <c r="C40">
        <v>4</v>
      </c>
      <c r="D40">
        <v>6.3</v>
      </c>
      <c r="E40">
        <v>8.6</v>
      </c>
      <c r="F40">
        <v>80.5</v>
      </c>
    </row>
    <row r="41" spans="2:6" ht="13.5" customHeight="1" x14ac:dyDescent="0.25"/>
    <row r="42" spans="2:6" ht="13.5" customHeight="1" x14ac:dyDescent="0.25"/>
    <row r="43" spans="2:6" ht="13.5" customHeight="1" x14ac:dyDescent="0.25"/>
    <row r="44" spans="2:6" ht="13.5" customHeight="1" x14ac:dyDescent="0.25"/>
    <row r="45" spans="2:6" ht="13.5" customHeight="1" x14ac:dyDescent="0.25"/>
    <row r="46" spans="2:6" ht="13.5" customHeight="1" x14ac:dyDescent="0.25"/>
  </sheetData>
  <mergeCells count="10">
    <mergeCell ref="K4:O4"/>
    <mergeCell ref="K5:O5"/>
    <mergeCell ref="K6:K7"/>
    <mergeCell ref="L6:M6"/>
    <mergeCell ref="N6:O6"/>
    <mergeCell ref="L9:L10"/>
    <mergeCell ref="M9:M10"/>
    <mergeCell ref="N9:N10"/>
    <mergeCell ref="O9:O10"/>
    <mergeCell ref="K15:O1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1"/>
  <sheetViews>
    <sheetView topLeftCell="A25" zoomScaleNormal="100" workbookViewId="0">
      <selection activeCell="E26" sqref="E26"/>
    </sheetView>
  </sheetViews>
  <sheetFormatPr baseColWidth="10" defaultRowHeight="15.75" customHeight="1" x14ac:dyDescent="0.25"/>
  <cols>
    <col min="1" max="1" width="1.85546875" customWidth="1"/>
    <col min="2" max="2" width="23.7109375" customWidth="1"/>
    <col min="7" max="7" width="4" customWidth="1"/>
  </cols>
  <sheetData>
    <row r="1" spans="2:18" ht="15.75" customHeight="1" thickBot="1" x14ac:dyDescent="0.3"/>
    <row r="2" spans="2:18" ht="30" customHeight="1" thickBot="1" x14ac:dyDescent="0.3">
      <c r="B2" s="1001" t="s">
        <v>404</v>
      </c>
      <c r="C2" s="1001"/>
      <c r="D2" s="1001"/>
      <c r="E2" s="1001"/>
      <c r="F2" s="1001"/>
      <c r="H2" s="942"/>
      <c r="I2" s="943" t="s">
        <v>810</v>
      </c>
      <c r="J2" s="943"/>
      <c r="K2" s="943" t="s">
        <v>811</v>
      </c>
      <c r="L2" s="943" t="s">
        <v>811</v>
      </c>
      <c r="M2" s="943" t="s">
        <v>811</v>
      </c>
      <c r="N2" s="942" t="s">
        <v>810</v>
      </c>
      <c r="O2" s="943"/>
      <c r="P2" s="943" t="s">
        <v>811</v>
      </c>
      <c r="Q2" s="943" t="s">
        <v>811</v>
      </c>
      <c r="R2" s="944" t="s">
        <v>811</v>
      </c>
    </row>
    <row r="3" spans="2:18" ht="32.25" customHeight="1" thickBot="1" x14ac:dyDescent="0.3">
      <c r="B3" s="1002" t="s">
        <v>405</v>
      </c>
      <c r="C3" s="1002"/>
      <c r="D3" s="1002"/>
      <c r="E3" s="1002"/>
      <c r="F3" s="1002"/>
      <c r="H3" s="939" t="s">
        <v>510</v>
      </c>
      <c r="I3" s="45"/>
      <c r="J3" s="940" t="s">
        <v>510</v>
      </c>
      <c r="K3" s="941" t="s">
        <v>570</v>
      </c>
      <c r="L3" s="926" t="s">
        <v>521</v>
      </c>
      <c r="M3" s="926" t="s">
        <v>501</v>
      </c>
      <c r="N3" s="220"/>
      <c r="O3" s="221"/>
      <c r="P3" s="221" t="s">
        <v>570</v>
      </c>
      <c r="Q3" s="931" t="s">
        <v>521</v>
      </c>
      <c r="R3" s="932" t="s">
        <v>501</v>
      </c>
    </row>
    <row r="4" spans="2:18" ht="15.75" customHeight="1" thickBot="1" x14ac:dyDescent="0.3">
      <c r="B4" s="1003"/>
      <c r="C4" s="1022" t="s">
        <v>18</v>
      </c>
      <c r="D4" s="1023"/>
      <c r="E4" s="1022" t="s">
        <v>21</v>
      </c>
      <c r="F4" s="1024"/>
      <c r="H4" s="1063" t="s">
        <v>514</v>
      </c>
      <c r="I4" s="1061" t="s">
        <v>152</v>
      </c>
      <c r="J4" s="926" t="s">
        <v>517</v>
      </c>
      <c r="K4" s="934">
        <v>181950842</v>
      </c>
      <c r="L4" s="935">
        <v>166218791</v>
      </c>
      <c r="M4" s="935">
        <v>4855953</v>
      </c>
      <c r="N4" s="223"/>
      <c r="O4" s="45"/>
      <c r="P4" s="45"/>
      <c r="Q4" s="45"/>
      <c r="R4" s="224"/>
    </row>
    <row r="5" spans="2:18" ht="15.75" customHeight="1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  <c r="H5" s="1063"/>
      <c r="I5" s="1061"/>
      <c r="J5" s="926" t="s">
        <v>518</v>
      </c>
      <c r="K5" s="934">
        <v>175470741</v>
      </c>
      <c r="L5" s="935">
        <v>160331085</v>
      </c>
      <c r="M5" s="935">
        <v>4164750</v>
      </c>
      <c r="N5" s="223"/>
      <c r="O5" s="45"/>
      <c r="P5" s="45"/>
      <c r="Q5" s="45"/>
      <c r="R5" s="224"/>
    </row>
    <row r="6" spans="2:18" ht="15.75" customHeight="1" thickBot="1" x14ac:dyDescent="0.3">
      <c r="B6" s="151" t="s">
        <v>123</v>
      </c>
      <c r="C6" s="24">
        <v>9547081</v>
      </c>
      <c r="D6" s="24">
        <v>10488344</v>
      </c>
      <c r="E6" s="160">
        <v>175470740</v>
      </c>
      <c r="F6" s="155">
        <v>181950842</v>
      </c>
      <c r="H6" s="1063"/>
      <c r="I6" s="45"/>
      <c r="J6" s="45"/>
      <c r="K6" s="45"/>
      <c r="L6" s="45"/>
      <c r="M6" s="45"/>
      <c r="N6" s="1062" t="s">
        <v>501</v>
      </c>
      <c r="O6" s="926" t="s">
        <v>517</v>
      </c>
      <c r="P6" s="934">
        <v>10488344</v>
      </c>
      <c r="Q6" s="935">
        <v>9447489</v>
      </c>
      <c r="R6" s="936">
        <v>2097203</v>
      </c>
    </row>
    <row r="7" spans="2:18" ht="15.75" customHeight="1" x14ac:dyDescent="0.25">
      <c r="B7" s="27" t="s">
        <v>168</v>
      </c>
      <c r="C7" s="1057">
        <v>100</v>
      </c>
      <c r="D7" s="1057">
        <v>100</v>
      </c>
      <c r="E7" s="1059">
        <v>100</v>
      </c>
      <c r="F7" s="1059">
        <v>100</v>
      </c>
      <c r="H7" s="1063"/>
      <c r="I7" s="45"/>
      <c r="J7" s="45"/>
      <c r="K7" s="45"/>
      <c r="L7" s="45"/>
      <c r="M7" s="45"/>
      <c r="N7" s="1062"/>
      <c r="O7" s="926" t="s">
        <v>518</v>
      </c>
      <c r="P7" s="934">
        <v>9547081</v>
      </c>
      <c r="Q7" s="935">
        <v>8586268</v>
      </c>
      <c r="R7" s="936">
        <v>1722859</v>
      </c>
    </row>
    <row r="8" spans="2:18" ht="15.75" customHeight="1" x14ac:dyDescent="0.25">
      <c r="B8" s="88" t="s">
        <v>169</v>
      </c>
      <c r="C8" s="1058"/>
      <c r="D8" s="1058"/>
      <c r="E8" s="1060"/>
      <c r="F8" s="1060"/>
      <c r="H8" s="1063" t="s">
        <v>803</v>
      </c>
      <c r="I8" s="1061" t="s">
        <v>152</v>
      </c>
      <c r="J8" s="926" t="s">
        <v>517</v>
      </c>
      <c r="K8" s="934">
        <v>18300514</v>
      </c>
      <c r="L8" s="935">
        <v>8079813</v>
      </c>
      <c r="M8" s="935">
        <v>225676</v>
      </c>
      <c r="N8" s="223"/>
      <c r="O8" s="45"/>
      <c r="P8" s="45"/>
      <c r="Q8" s="45"/>
      <c r="R8" s="224"/>
    </row>
    <row r="9" spans="2:18" ht="15.75" customHeight="1" x14ac:dyDescent="0.25">
      <c r="B9" s="30" t="s">
        <v>170</v>
      </c>
      <c r="C9" s="32">
        <v>80.5</v>
      </c>
      <c r="D9" s="32">
        <v>78.5</v>
      </c>
      <c r="E9" s="272">
        <v>78</v>
      </c>
      <c r="F9" s="66">
        <v>77.7</v>
      </c>
      <c r="H9" s="1063"/>
      <c r="I9" s="1061"/>
      <c r="J9" s="926" t="s">
        <v>518</v>
      </c>
      <c r="K9" s="934">
        <v>16590101</v>
      </c>
      <c r="L9" s="935">
        <v>7254707</v>
      </c>
      <c r="M9" s="935">
        <v>153182</v>
      </c>
      <c r="N9" s="223"/>
      <c r="O9" s="45"/>
      <c r="P9" s="45"/>
      <c r="Q9" s="45"/>
      <c r="R9" s="224"/>
    </row>
    <row r="10" spans="2:18" ht="15.75" customHeight="1" x14ac:dyDescent="0.25">
      <c r="B10" s="34" t="s">
        <v>171</v>
      </c>
      <c r="C10" s="28">
        <v>9.1999999999999993</v>
      </c>
      <c r="D10" s="28">
        <v>8.6</v>
      </c>
      <c r="E10" s="159">
        <v>9.5</v>
      </c>
      <c r="F10" s="154">
        <v>10.1</v>
      </c>
      <c r="H10" s="1063"/>
      <c r="I10" s="45"/>
      <c r="J10" s="45"/>
      <c r="K10" s="925">
        <f>K8/$K$4</f>
        <v>0.10057944112179486</v>
      </c>
      <c r="L10" s="925">
        <f>L8/$L$4</f>
        <v>4.8609504084288518E-2</v>
      </c>
      <c r="M10" s="925">
        <f>M8/$M$4</f>
        <v>4.6474090667681503E-2</v>
      </c>
      <c r="N10" s="1062" t="s">
        <v>501</v>
      </c>
      <c r="O10" s="926" t="s">
        <v>517</v>
      </c>
      <c r="P10" s="934">
        <v>903034</v>
      </c>
      <c r="Q10" s="935">
        <v>472924</v>
      </c>
      <c r="R10" s="937">
        <v>0</v>
      </c>
    </row>
    <row r="11" spans="2:18" ht="15.75" customHeight="1" x14ac:dyDescent="0.25">
      <c r="B11" s="30" t="s">
        <v>172</v>
      </c>
      <c r="C11" s="32">
        <v>6.3</v>
      </c>
      <c r="D11" s="32">
        <v>8.1999999999999993</v>
      </c>
      <c r="E11" s="66">
        <v>5.2</v>
      </c>
      <c r="F11" s="66">
        <v>5.0999999999999996</v>
      </c>
      <c r="H11" s="1063"/>
      <c r="I11" s="45"/>
      <c r="J11" s="45"/>
      <c r="K11" s="925">
        <f>K9/$K$5</f>
        <v>9.4546252585780102E-2</v>
      </c>
      <c r="L11" s="925">
        <f>L9/$L$5</f>
        <v>4.5248287317459369E-2</v>
      </c>
      <c r="M11" s="925">
        <f>M9/$M$5</f>
        <v>3.6780599075574766E-2</v>
      </c>
      <c r="N11" s="1062"/>
      <c r="O11" s="926" t="s">
        <v>518</v>
      </c>
      <c r="P11" s="934">
        <v>875662</v>
      </c>
      <c r="Q11" s="935">
        <v>471685</v>
      </c>
      <c r="R11" s="937">
        <v>0</v>
      </c>
    </row>
    <row r="12" spans="2:18" ht="15.75" customHeight="1" thickBot="1" x14ac:dyDescent="0.3">
      <c r="B12" s="34" t="s">
        <v>173</v>
      </c>
      <c r="C12" s="268">
        <v>4</v>
      </c>
      <c r="D12" s="28">
        <v>4.7</v>
      </c>
      <c r="E12" s="273">
        <v>7.3</v>
      </c>
      <c r="F12" s="154">
        <v>7.2</v>
      </c>
      <c r="H12" s="1063" t="s">
        <v>804</v>
      </c>
      <c r="I12" s="1061" t="s">
        <v>152</v>
      </c>
      <c r="J12" s="926" t="s">
        <v>517</v>
      </c>
      <c r="K12" s="926"/>
      <c r="L12" s="935">
        <v>1351554</v>
      </c>
      <c r="M12" s="938" t="s">
        <v>510</v>
      </c>
      <c r="N12" s="223"/>
      <c r="O12" s="45"/>
      <c r="P12" s="925">
        <f>P10/$P$6</f>
        <v>8.6098815980864093E-2</v>
      </c>
      <c r="Q12" s="925">
        <f>Q10/$Q$6</f>
        <v>5.0058168895459949E-2</v>
      </c>
      <c r="R12" s="928">
        <f>R10/$R$6</f>
        <v>0</v>
      </c>
    </row>
    <row r="13" spans="2:18" ht="15.75" customHeight="1" x14ac:dyDescent="0.25">
      <c r="B13" s="1043" t="s">
        <v>464</v>
      </c>
      <c r="C13" s="1043"/>
      <c r="D13" s="1043"/>
      <c r="E13" s="1043"/>
      <c r="F13" s="1043"/>
      <c r="H13" s="1063"/>
      <c r="I13" s="1061"/>
      <c r="J13" s="926" t="s">
        <v>518</v>
      </c>
      <c r="K13" s="926"/>
      <c r="L13" s="935">
        <v>1309034</v>
      </c>
      <c r="M13" s="938" t="s">
        <v>510</v>
      </c>
      <c r="N13" s="223"/>
      <c r="O13" s="45"/>
      <c r="P13" s="925">
        <f>P11/$P$7</f>
        <v>9.1720390766559953E-2</v>
      </c>
      <c r="Q13" s="925">
        <f>Q11/$Q$7</f>
        <v>5.4934809861513757E-2</v>
      </c>
      <c r="R13" s="928">
        <f>R11/$R$7</f>
        <v>0</v>
      </c>
    </row>
    <row r="14" spans="2:18" ht="15.75" customHeight="1" x14ac:dyDescent="0.25">
      <c r="B14" s="1038"/>
      <c r="C14" s="1038"/>
      <c r="D14" s="1038"/>
      <c r="E14" s="1038"/>
      <c r="F14" s="1038"/>
      <c r="H14" s="1063"/>
      <c r="I14" s="45"/>
      <c r="J14" s="45"/>
      <c r="K14" s="45"/>
      <c r="L14" s="45"/>
      <c r="M14" s="45"/>
      <c r="N14" s="1062" t="s">
        <v>501</v>
      </c>
      <c r="O14" s="926" t="s">
        <v>517</v>
      </c>
      <c r="P14" s="926"/>
      <c r="Q14" s="938" t="s">
        <v>510</v>
      </c>
      <c r="R14" s="937" t="s">
        <v>510</v>
      </c>
    </row>
    <row r="15" spans="2:18" ht="15.75" customHeight="1" x14ac:dyDescent="0.25">
      <c r="H15" s="1063"/>
      <c r="I15" s="45"/>
      <c r="J15" s="45"/>
      <c r="K15" s="45"/>
      <c r="L15" s="45"/>
      <c r="M15" s="45"/>
      <c r="N15" s="1062"/>
      <c r="O15" s="926" t="s">
        <v>518</v>
      </c>
      <c r="P15" s="926"/>
      <c r="Q15" s="938" t="s">
        <v>510</v>
      </c>
      <c r="R15" s="937" t="s">
        <v>510</v>
      </c>
    </row>
    <row r="16" spans="2:18" ht="15.75" customHeight="1" x14ac:dyDescent="0.25">
      <c r="H16" s="1063" t="s">
        <v>805</v>
      </c>
      <c r="I16" s="1061" t="s">
        <v>152</v>
      </c>
      <c r="J16" s="926" t="s">
        <v>517</v>
      </c>
      <c r="K16" s="934">
        <v>141310617</v>
      </c>
      <c r="L16" s="935">
        <v>137008914</v>
      </c>
      <c r="M16" s="935">
        <v>3721612</v>
      </c>
      <c r="N16" s="223"/>
      <c r="O16" s="45"/>
      <c r="P16" s="45"/>
      <c r="Q16" s="45"/>
      <c r="R16" s="224"/>
    </row>
    <row r="17" spans="8:18" ht="15.75" customHeight="1" x14ac:dyDescent="0.25">
      <c r="H17" s="1063"/>
      <c r="I17" s="1061"/>
      <c r="J17" s="926" t="s">
        <v>518</v>
      </c>
      <c r="K17" s="934">
        <v>136883409</v>
      </c>
      <c r="L17" s="935">
        <v>132647148</v>
      </c>
      <c r="M17" s="935">
        <v>3317715</v>
      </c>
      <c r="N17" s="223"/>
      <c r="O17" s="45"/>
      <c r="P17" s="45"/>
      <c r="Q17" s="45"/>
      <c r="R17" s="224"/>
    </row>
    <row r="18" spans="8:18" ht="15.75" customHeight="1" x14ac:dyDescent="0.25">
      <c r="H18" s="1063"/>
      <c r="I18" s="45"/>
      <c r="J18" s="45"/>
      <c r="K18" s="925">
        <f>K16/$K$4</f>
        <v>0.77664173161671879</v>
      </c>
      <c r="L18" s="925">
        <f>L16/$L$4</f>
        <v>0.82426850283130748</v>
      </c>
      <c r="M18" s="925">
        <f>M16/$M$4</f>
        <v>0.76640198123828629</v>
      </c>
      <c r="N18" s="1062" t="s">
        <v>501</v>
      </c>
      <c r="O18" s="926" t="s">
        <v>517</v>
      </c>
      <c r="P18" s="934">
        <v>8233496</v>
      </c>
      <c r="Q18" s="935">
        <v>7693750</v>
      </c>
      <c r="R18" s="936">
        <v>1613103</v>
      </c>
    </row>
    <row r="19" spans="8:18" ht="15.75" customHeight="1" x14ac:dyDescent="0.25">
      <c r="H19" s="1063"/>
      <c r="I19" s="45"/>
      <c r="J19" s="45"/>
      <c r="K19" s="925">
        <f>K17/$K$5</f>
        <v>0.78009249986583229</v>
      </c>
      <c r="L19" s="925">
        <f>L17/$L$5</f>
        <v>0.82733269097505324</v>
      </c>
      <c r="M19" s="925">
        <f>M17/$M$5</f>
        <v>0.79661804430037819</v>
      </c>
      <c r="N19" s="1062"/>
      <c r="O19" s="926" t="s">
        <v>518</v>
      </c>
      <c r="P19" s="934">
        <v>7688641</v>
      </c>
      <c r="Q19" s="935">
        <v>7216989</v>
      </c>
      <c r="R19" s="936">
        <v>1442833</v>
      </c>
    </row>
    <row r="20" spans="8:18" ht="15.75" customHeight="1" x14ac:dyDescent="0.25">
      <c r="H20" s="1063" t="s">
        <v>806</v>
      </c>
      <c r="I20" s="1061" t="s">
        <v>152</v>
      </c>
      <c r="J20" s="926" t="s">
        <v>517</v>
      </c>
      <c r="K20" s="934">
        <v>9318012</v>
      </c>
      <c r="L20" s="935">
        <v>8856303</v>
      </c>
      <c r="M20" s="935">
        <v>458948</v>
      </c>
      <c r="N20" s="223"/>
      <c r="O20" s="45"/>
      <c r="P20" s="925">
        <f>P18/$P$6</f>
        <v>0.78501391640091134</v>
      </c>
      <c r="Q20" s="925">
        <f>Q18/Q6</f>
        <v>0.81436982885081954</v>
      </c>
      <c r="R20" s="928">
        <f>R18/R6</f>
        <v>0.76916874522876422</v>
      </c>
    </row>
    <row r="21" spans="8:18" ht="15.75" customHeight="1" x14ac:dyDescent="0.25">
      <c r="H21" s="1063"/>
      <c r="I21" s="1061"/>
      <c r="J21" s="926" t="s">
        <v>518</v>
      </c>
      <c r="K21" s="934">
        <v>9139252</v>
      </c>
      <c r="L21" s="935">
        <v>8436438</v>
      </c>
      <c r="M21" s="935">
        <v>429132</v>
      </c>
      <c r="N21" s="223"/>
      <c r="O21" s="45"/>
      <c r="P21" s="925">
        <f>P19/$P$7</f>
        <v>0.80533945401741114</v>
      </c>
      <c r="Q21" s="925">
        <f>Q19/Q7</f>
        <v>0.84052687384088176</v>
      </c>
      <c r="R21" s="928">
        <f>R19/R7</f>
        <v>0.83746435430873911</v>
      </c>
    </row>
    <row r="22" spans="8:18" ht="15.75" customHeight="1" x14ac:dyDescent="0.25">
      <c r="H22" s="1063"/>
      <c r="I22" s="45"/>
      <c r="J22" s="45"/>
      <c r="K22" s="925">
        <f>K20/$K$4</f>
        <v>5.1211700355857655E-2</v>
      </c>
      <c r="L22" s="925">
        <f>L20/$L$4</f>
        <v>5.3280997573854329E-2</v>
      </c>
      <c r="M22" s="925">
        <f>M20/$M$4</f>
        <v>9.4512446887356605E-2</v>
      </c>
      <c r="N22" s="1062" t="s">
        <v>501</v>
      </c>
      <c r="O22" s="926" t="s">
        <v>517</v>
      </c>
      <c r="P22" s="934">
        <v>857039</v>
      </c>
      <c r="Q22" s="935">
        <v>824918</v>
      </c>
      <c r="R22" s="936">
        <v>213485</v>
      </c>
    </row>
    <row r="23" spans="8:18" ht="15.75" customHeight="1" x14ac:dyDescent="0.25">
      <c r="H23" s="1063"/>
      <c r="I23" s="45"/>
      <c r="J23" s="45"/>
      <c r="K23" s="925">
        <f>K21/$K$5</f>
        <v>5.2084193341384477E-2</v>
      </c>
      <c r="L23" s="925">
        <f>L21/$L$5</f>
        <v>5.2618854291418285E-2</v>
      </c>
      <c r="M23" s="925">
        <f>M21/$M$5</f>
        <v>0.10303907797586891</v>
      </c>
      <c r="N23" s="1062"/>
      <c r="O23" s="926" t="s">
        <v>518</v>
      </c>
      <c r="P23" s="934">
        <v>599015</v>
      </c>
      <c r="Q23" s="935">
        <v>572839</v>
      </c>
      <c r="R23" s="936">
        <v>178391</v>
      </c>
    </row>
    <row r="24" spans="8:18" ht="15.75" customHeight="1" x14ac:dyDescent="0.25">
      <c r="H24" s="1063" t="s">
        <v>807</v>
      </c>
      <c r="I24" s="1061" t="s">
        <v>152</v>
      </c>
      <c r="J24" s="926" t="s">
        <v>517</v>
      </c>
      <c r="K24" s="926"/>
      <c r="L24" s="935">
        <v>9478787</v>
      </c>
      <c r="M24" s="935">
        <v>331727</v>
      </c>
      <c r="N24" s="223"/>
      <c r="O24" s="45"/>
      <c r="P24" s="925">
        <f>P22/$P$6</f>
        <v>8.1713471640518273E-2</v>
      </c>
      <c r="Q24" s="925">
        <f>Q22/Q6</f>
        <v>8.731611119102653E-2</v>
      </c>
      <c r="R24" s="928">
        <f>R22/R6</f>
        <v>0.10179510519487145</v>
      </c>
    </row>
    <row r="25" spans="8:18" ht="15.75" customHeight="1" x14ac:dyDescent="0.25">
      <c r="H25" s="1063"/>
      <c r="I25" s="1061"/>
      <c r="J25" s="926" t="s">
        <v>518</v>
      </c>
      <c r="K25" s="926"/>
      <c r="L25" s="935">
        <v>8986496</v>
      </c>
      <c r="M25" s="935">
        <v>214765</v>
      </c>
      <c r="N25" s="223"/>
      <c r="O25" s="45"/>
      <c r="P25" s="925">
        <f>P23/$P$7</f>
        <v>6.2743261526743102E-2</v>
      </c>
      <c r="Q25" s="925">
        <f>Q23/Q7</f>
        <v>6.6715713974919016E-2</v>
      </c>
      <c r="R25" s="928">
        <f>R23/R7</f>
        <v>0.1035435865616397</v>
      </c>
    </row>
    <row r="26" spans="8:18" ht="15.75" customHeight="1" x14ac:dyDescent="0.25">
      <c r="H26" s="1063"/>
      <c r="I26" s="45"/>
      <c r="J26" s="45"/>
      <c r="K26" s="45"/>
      <c r="L26" s="45"/>
      <c r="M26" s="45"/>
      <c r="N26" s="1062" t="s">
        <v>501</v>
      </c>
      <c r="O26" s="926" t="s">
        <v>517</v>
      </c>
      <c r="P26" s="926"/>
      <c r="Q26" s="935">
        <v>343456</v>
      </c>
      <c r="R26" s="936">
        <v>208537</v>
      </c>
    </row>
    <row r="27" spans="8:18" ht="15.75" customHeight="1" x14ac:dyDescent="0.25">
      <c r="H27" s="1063"/>
      <c r="I27" s="45"/>
      <c r="J27" s="45"/>
      <c r="K27" s="45"/>
      <c r="L27" s="45"/>
      <c r="M27" s="45"/>
      <c r="N27" s="1062"/>
      <c r="O27" s="926" t="s">
        <v>518</v>
      </c>
      <c r="P27" s="926"/>
      <c r="Q27" s="935">
        <v>243295</v>
      </c>
      <c r="R27" s="936">
        <v>86043</v>
      </c>
    </row>
    <row r="28" spans="8:18" ht="15.75" customHeight="1" x14ac:dyDescent="0.25">
      <c r="H28" s="1063" t="s">
        <v>808</v>
      </c>
      <c r="I28" s="1061" t="s">
        <v>152</v>
      </c>
      <c r="J28" s="926" t="s">
        <v>517</v>
      </c>
      <c r="K28" s="926"/>
      <c r="L28" s="935">
        <v>1443420</v>
      </c>
      <c r="M28" s="938" t="s">
        <v>510</v>
      </c>
      <c r="N28" s="223"/>
      <c r="O28" s="45"/>
      <c r="P28" s="45"/>
      <c r="Q28" s="45"/>
      <c r="R28" s="224"/>
    </row>
    <row r="29" spans="8:18" ht="15.75" customHeight="1" x14ac:dyDescent="0.25">
      <c r="H29" s="1063"/>
      <c r="I29" s="1061"/>
      <c r="J29" s="926" t="s">
        <v>518</v>
      </c>
      <c r="K29" s="926"/>
      <c r="L29" s="935">
        <v>1697263</v>
      </c>
      <c r="M29" s="938" t="s">
        <v>510</v>
      </c>
      <c r="N29" s="223"/>
      <c r="O29" s="45"/>
      <c r="P29" s="45"/>
      <c r="Q29" s="45"/>
      <c r="R29" s="224"/>
    </row>
    <row r="30" spans="8:18" ht="15.75" customHeight="1" x14ac:dyDescent="0.25">
      <c r="H30" s="1063"/>
      <c r="I30" s="45"/>
      <c r="J30" s="45"/>
      <c r="K30" s="45"/>
      <c r="L30" s="45"/>
      <c r="M30" s="45"/>
      <c r="N30" s="1062" t="s">
        <v>501</v>
      </c>
      <c r="O30" s="926" t="s">
        <v>517</v>
      </c>
      <c r="P30" s="926"/>
      <c r="Q30" s="935">
        <v>110665</v>
      </c>
      <c r="R30" s="937" t="s">
        <v>510</v>
      </c>
    </row>
    <row r="31" spans="8:18" ht="15.75" customHeight="1" x14ac:dyDescent="0.25">
      <c r="H31" s="1063"/>
      <c r="I31" s="45"/>
      <c r="J31" s="45"/>
      <c r="K31" s="45"/>
      <c r="L31" s="45"/>
      <c r="M31" s="45"/>
      <c r="N31" s="1062"/>
      <c r="O31" s="926" t="s">
        <v>518</v>
      </c>
      <c r="P31" s="926"/>
      <c r="Q31" s="935">
        <v>81460</v>
      </c>
      <c r="R31" s="937" t="s">
        <v>510</v>
      </c>
    </row>
    <row r="32" spans="8:18" ht="15.75" customHeight="1" x14ac:dyDescent="0.25">
      <c r="H32" s="223"/>
      <c r="I32" s="45"/>
      <c r="J32" s="45"/>
      <c r="K32" s="45"/>
      <c r="L32" s="45"/>
      <c r="M32" s="45"/>
      <c r="N32" s="223"/>
      <c r="O32" s="45"/>
      <c r="P32" s="45"/>
      <c r="Q32" s="45"/>
      <c r="R32" s="224"/>
    </row>
    <row r="33" spans="8:18" ht="15.75" customHeight="1" x14ac:dyDescent="0.25">
      <c r="H33" s="223" t="s">
        <v>809</v>
      </c>
      <c r="I33" s="1061" t="s">
        <v>152</v>
      </c>
      <c r="J33" s="926" t="s">
        <v>517</v>
      </c>
      <c r="K33" s="924">
        <f t="shared" ref="K33:M34" si="0">K4-K8-K16-K20</f>
        <v>13021699</v>
      </c>
      <c r="L33" s="924">
        <f t="shared" si="0"/>
        <v>12273761</v>
      </c>
      <c r="M33" s="924">
        <f t="shared" si="0"/>
        <v>449717</v>
      </c>
      <c r="N33" s="223"/>
      <c r="O33" s="45"/>
      <c r="P33" s="45"/>
      <c r="Q33" s="45"/>
      <c r="R33" s="224"/>
    </row>
    <row r="34" spans="8:18" ht="15.75" customHeight="1" x14ac:dyDescent="0.25">
      <c r="H34" s="223"/>
      <c r="I34" s="1061"/>
      <c r="J34" s="926" t="s">
        <v>518</v>
      </c>
      <c r="K34" s="924">
        <f t="shared" si="0"/>
        <v>12857979</v>
      </c>
      <c r="L34" s="924">
        <f t="shared" si="0"/>
        <v>11992792</v>
      </c>
      <c r="M34" s="924">
        <f t="shared" si="0"/>
        <v>264721</v>
      </c>
      <c r="N34" s="223"/>
      <c r="O34" s="45"/>
      <c r="P34" s="45"/>
      <c r="Q34" s="45"/>
      <c r="R34" s="224"/>
    </row>
    <row r="35" spans="8:18" ht="15.75" customHeight="1" x14ac:dyDescent="0.25">
      <c r="H35" s="223"/>
      <c r="I35" s="45"/>
      <c r="J35" s="45"/>
      <c r="K35" s="925">
        <f>K33/$K$4</f>
        <v>7.156712690562872E-2</v>
      </c>
      <c r="L35" s="925">
        <f>L33/$L$4</f>
        <v>7.3840995510549706E-2</v>
      </c>
      <c r="M35" s="925">
        <f>M33/$M$4</f>
        <v>9.2611481206675603E-2</v>
      </c>
      <c r="N35" s="1062" t="s">
        <v>501</v>
      </c>
      <c r="O35" s="926" t="s">
        <v>517</v>
      </c>
      <c r="P35" s="924">
        <f t="shared" ref="P35:R36" si="1">P6-P10-P18-P22</f>
        <v>494775</v>
      </c>
      <c r="Q35" s="924">
        <f t="shared" si="1"/>
        <v>455897</v>
      </c>
      <c r="R35" s="927">
        <f t="shared" si="1"/>
        <v>270615</v>
      </c>
    </row>
    <row r="36" spans="8:18" ht="15.75" customHeight="1" x14ac:dyDescent="0.25">
      <c r="H36" s="223"/>
      <c r="I36" s="45"/>
      <c r="J36" s="45"/>
      <c r="K36" s="925">
        <f>K34/$K$5</f>
        <v>7.3277054207003089E-2</v>
      </c>
      <c r="L36" s="925">
        <f>L34/$L$5</f>
        <v>7.4800167416069069E-2</v>
      </c>
      <c r="M36" s="925">
        <f>M34/$M$5</f>
        <v>6.3562278648178164E-2</v>
      </c>
      <c r="N36" s="1062"/>
      <c r="O36" s="926" t="s">
        <v>518</v>
      </c>
      <c r="P36" s="924">
        <f t="shared" si="1"/>
        <v>383763</v>
      </c>
      <c r="Q36" s="924">
        <f t="shared" si="1"/>
        <v>324755</v>
      </c>
      <c r="R36" s="927">
        <f t="shared" si="1"/>
        <v>101635</v>
      </c>
    </row>
    <row r="37" spans="8:18" ht="15.75" customHeight="1" x14ac:dyDescent="0.25">
      <c r="H37" s="223"/>
      <c r="I37" s="45"/>
      <c r="J37" s="45"/>
      <c r="K37" s="45"/>
      <c r="L37" s="45"/>
      <c r="M37" s="45"/>
      <c r="N37" s="223"/>
      <c r="O37" s="45"/>
      <c r="P37" s="925">
        <f>P35/$P$6</f>
        <v>4.7173795977706302E-2</v>
      </c>
      <c r="Q37" s="925">
        <f>Q35/$Q$6</f>
        <v>4.8255891062694012E-2</v>
      </c>
      <c r="R37" s="928">
        <f>R35/$R$6</f>
        <v>0.12903614957636433</v>
      </c>
    </row>
    <row r="38" spans="8:18" ht="15.75" customHeight="1" x14ac:dyDescent="0.25">
      <c r="H38" s="223"/>
      <c r="I38" s="45"/>
      <c r="J38" s="45"/>
      <c r="K38" s="45"/>
      <c r="L38" s="45"/>
      <c r="M38" s="45"/>
      <c r="N38" s="223"/>
      <c r="O38" s="45"/>
      <c r="P38" s="925">
        <f>P36/$P$7</f>
        <v>4.0196893689285765E-2</v>
      </c>
      <c r="Q38" s="925">
        <f>Q36/$Q$7</f>
        <v>3.7822602322685479E-2</v>
      </c>
      <c r="R38" s="928">
        <f>R36/$R$7</f>
        <v>5.8992059129621167E-2</v>
      </c>
    </row>
    <row r="39" spans="8:18" ht="15.75" customHeight="1" x14ac:dyDescent="0.25">
      <c r="H39" s="223"/>
      <c r="I39" s="45"/>
      <c r="J39" s="45"/>
      <c r="K39" s="45"/>
      <c r="L39" s="45"/>
      <c r="M39" s="45"/>
      <c r="N39" s="223"/>
      <c r="O39" s="45"/>
      <c r="P39" s="45"/>
      <c r="Q39" s="45"/>
      <c r="R39" s="224"/>
    </row>
    <row r="40" spans="8:18" ht="15.75" customHeight="1" x14ac:dyDescent="0.25">
      <c r="H40" s="223" t="s">
        <v>812</v>
      </c>
      <c r="I40" s="45"/>
      <c r="J40" s="45"/>
      <c r="K40" s="929">
        <f t="shared" ref="K40:M41" si="2">K10+K18+K22+K35</f>
        <v>1</v>
      </c>
      <c r="L40" s="929">
        <f t="shared" si="2"/>
        <v>1</v>
      </c>
      <c r="M40" s="929">
        <f t="shared" si="2"/>
        <v>1</v>
      </c>
      <c r="N40" s="223"/>
      <c r="O40" s="45"/>
      <c r="P40" s="929">
        <f t="shared" ref="P40:R41" si="3">P12+P20+P24+P37</f>
        <v>1</v>
      </c>
      <c r="Q40" s="929">
        <f t="shared" si="3"/>
        <v>1</v>
      </c>
      <c r="R40" s="945">
        <f t="shared" si="3"/>
        <v>1</v>
      </c>
    </row>
    <row r="41" spans="8:18" ht="15.75" customHeight="1" thickBot="1" x14ac:dyDescent="0.3">
      <c r="H41" s="883"/>
      <c r="I41" s="225"/>
      <c r="J41" s="225"/>
      <c r="K41" s="930">
        <f t="shared" si="2"/>
        <v>1</v>
      </c>
      <c r="L41" s="930">
        <f t="shared" si="2"/>
        <v>1</v>
      </c>
      <c r="M41" s="930">
        <f t="shared" si="2"/>
        <v>1</v>
      </c>
      <c r="N41" s="883"/>
      <c r="O41" s="225"/>
      <c r="P41" s="930">
        <f t="shared" si="3"/>
        <v>1</v>
      </c>
      <c r="Q41" s="930">
        <f t="shared" si="3"/>
        <v>1</v>
      </c>
      <c r="R41" s="946">
        <f t="shared" si="3"/>
        <v>1</v>
      </c>
    </row>
  </sheetData>
  <mergeCells count="33">
    <mergeCell ref="H20:H23"/>
    <mergeCell ref="N35:N36"/>
    <mergeCell ref="I28:I29"/>
    <mergeCell ref="N30:N31"/>
    <mergeCell ref="I33:I34"/>
    <mergeCell ref="I20:I21"/>
    <mergeCell ref="N22:N23"/>
    <mergeCell ref="H28:H31"/>
    <mergeCell ref="H24:H27"/>
    <mergeCell ref="I24:I25"/>
    <mergeCell ref="N26:N27"/>
    <mergeCell ref="I4:I5"/>
    <mergeCell ref="N6:N7"/>
    <mergeCell ref="H8:H11"/>
    <mergeCell ref="I8:I9"/>
    <mergeCell ref="N10:N11"/>
    <mergeCell ref="H4:H7"/>
    <mergeCell ref="I12:I13"/>
    <mergeCell ref="N14:N15"/>
    <mergeCell ref="H16:H19"/>
    <mergeCell ref="I16:I17"/>
    <mergeCell ref="N18:N19"/>
    <mergeCell ref="H12:H15"/>
    <mergeCell ref="B13:F14"/>
    <mergeCell ref="B2:F2"/>
    <mergeCell ref="B3:F3"/>
    <mergeCell ref="B4:B5"/>
    <mergeCell ref="C4:D4"/>
    <mergeCell ref="E4:F4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R115"/>
  <sheetViews>
    <sheetView topLeftCell="A85" zoomScaleNormal="100" workbookViewId="0">
      <selection activeCell="J110" sqref="J110"/>
    </sheetView>
  </sheetViews>
  <sheetFormatPr baseColWidth="10" defaultRowHeight="13.5" x14ac:dyDescent="0.25"/>
  <cols>
    <col min="2" max="2" width="21.85546875" customWidth="1"/>
    <col min="5" max="5" width="25.28515625" customWidth="1"/>
    <col min="8" max="8" width="19.28515625" customWidth="1"/>
    <col min="12" max="12" width="29.42578125" style="334" customWidth="1"/>
  </cols>
  <sheetData>
    <row r="2" spans="2:6" ht="24" customHeight="1" x14ac:dyDescent="0.25">
      <c r="B2" s="55" t="s">
        <v>406</v>
      </c>
      <c r="C2" s="55"/>
      <c r="D2" s="55"/>
      <c r="E2" s="55"/>
      <c r="F2" s="55"/>
    </row>
    <row r="3" spans="2:6" ht="24" customHeight="1" thickBot="1" x14ac:dyDescent="0.3">
      <c r="B3" s="202" t="s">
        <v>465</v>
      </c>
      <c r="C3" s="202"/>
      <c r="D3" s="202"/>
      <c r="E3" s="202"/>
      <c r="F3" s="202"/>
    </row>
    <row r="4" spans="2:6" ht="37.5" customHeight="1" thickBot="1" x14ac:dyDescent="0.3">
      <c r="B4" s="336"/>
      <c r="C4" s="337" t="s">
        <v>18</v>
      </c>
      <c r="D4" s="338"/>
      <c r="E4" s="337" t="s">
        <v>21</v>
      </c>
      <c r="F4" s="339"/>
    </row>
    <row r="5" spans="2:6" ht="14.25" thickBot="1" x14ac:dyDescent="0.3">
      <c r="B5" s="340"/>
      <c r="C5" s="300">
        <v>2015</v>
      </c>
      <c r="D5" s="300">
        <v>2016</v>
      </c>
      <c r="E5" s="50">
        <v>2015</v>
      </c>
      <c r="F5" s="50">
        <v>2016</v>
      </c>
    </row>
    <row r="6" spans="2:6" ht="29.25" customHeight="1" thickBot="1" x14ac:dyDescent="0.3">
      <c r="B6" s="329" t="s">
        <v>123</v>
      </c>
      <c r="C6" s="331">
        <v>9547081</v>
      </c>
      <c r="D6" s="333">
        <v>10488344</v>
      </c>
      <c r="E6" s="332">
        <v>175470740</v>
      </c>
      <c r="F6" s="330">
        <v>181950842</v>
      </c>
    </row>
    <row r="7" spans="2:6" ht="46.5" customHeight="1" thickBot="1" x14ac:dyDescent="0.3">
      <c r="B7" s="328" t="s">
        <v>174</v>
      </c>
      <c r="C7" s="344">
        <v>100</v>
      </c>
      <c r="D7" s="345">
        <v>100</v>
      </c>
      <c r="E7" s="345">
        <v>100</v>
      </c>
      <c r="F7" s="345">
        <v>100</v>
      </c>
    </row>
    <row r="8" spans="2:6" ht="24.75" customHeight="1" thickBot="1" x14ac:dyDescent="0.3">
      <c r="B8" s="335" t="s">
        <v>692</v>
      </c>
      <c r="C8" s="326">
        <f>C9+C15</f>
        <v>100</v>
      </c>
      <c r="D8" s="326">
        <f t="shared" ref="D8:F8" si="0">D9+D15</f>
        <v>100</v>
      </c>
      <c r="E8" s="326">
        <f>E9+E15</f>
        <v>100</v>
      </c>
      <c r="F8" s="327">
        <f t="shared" si="0"/>
        <v>100</v>
      </c>
    </row>
    <row r="9" spans="2:6" ht="21.75" customHeight="1" thickBot="1" x14ac:dyDescent="0.3">
      <c r="B9" s="324" t="s">
        <v>682</v>
      </c>
      <c r="C9" s="326">
        <f>SUM(C10:C14)</f>
        <v>41.5</v>
      </c>
      <c r="D9" s="327">
        <f>SUM(D10:D14)</f>
        <v>36.099999999999994</v>
      </c>
      <c r="E9" s="325">
        <f t="shared" ref="E9:F9" si="1">SUM(E10:E14)</f>
        <v>35.699999999999996</v>
      </c>
      <c r="F9" s="325">
        <f t="shared" si="1"/>
        <v>36.1</v>
      </c>
    </row>
    <row r="10" spans="2:6" ht="33.75" customHeight="1" x14ac:dyDescent="0.25">
      <c r="B10" s="311" t="s">
        <v>175</v>
      </c>
      <c r="C10" s="32">
        <v>24.4</v>
      </c>
      <c r="D10" s="32">
        <v>21.5</v>
      </c>
      <c r="E10" s="66">
        <v>22.9</v>
      </c>
      <c r="F10" s="312">
        <v>22.7</v>
      </c>
    </row>
    <row r="11" spans="2:6" ht="30" customHeight="1" x14ac:dyDescent="0.25">
      <c r="B11" s="309" t="s">
        <v>176</v>
      </c>
      <c r="C11" s="28">
        <v>5.3</v>
      </c>
      <c r="D11" s="28">
        <v>5.5</v>
      </c>
      <c r="E11" s="273">
        <v>6</v>
      </c>
      <c r="F11" s="310">
        <v>6.4</v>
      </c>
    </row>
    <row r="12" spans="2:6" x14ac:dyDescent="0.25">
      <c r="B12" s="311" t="s">
        <v>177</v>
      </c>
      <c r="C12" s="32">
        <v>5.7</v>
      </c>
      <c r="D12" s="32">
        <v>3.4</v>
      </c>
      <c r="E12" s="272">
        <v>2</v>
      </c>
      <c r="F12" s="342">
        <v>2</v>
      </c>
    </row>
    <row r="13" spans="2:6" x14ac:dyDescent="0.25">
      <c r="B13" s="309" t="s">
        <v>178</v>
      </c>
      <c r="C13" s="28">
        <v>3.4</v>
      </c>
      <c r="D13" s="28">
        <v>2.8</v>
      </c>
      <c r="E13" s="301">
        <v>2.2999999999999998</v>
      </c>
      <c r="F13" s="310">
        <v>2.7</v>
      </c>
    </row>
    <row r="14" spans="2:6" ht="20.25" thickBot="1" x14ac:dyDescent="0.3">
      <c r="B14" s="313" t="s">
        <v>179</v>
      </c>
      <c r="C14" s="314">
        <v>2.7</v>
      </c>
      <c r="D14" s="314">
        <v>2.9</v>
      </c>
      <c r="E14" s="343">
        <v>2.5</v>
      </c>
      <c r="F14" s="315">
        <v>2.2999999999999998</v>
      </c>
    </row>
    <row r="15" spans="2:6" ht="13.5" customHeight="1" thickBot="1" x14ac:dyDescent="0.3">
      <c r="B15" s="323" t="s">
        <v>683</v>
      </c>
      <c r="C15" s="32">
        <f>SUM(C17:C19)</f>
        <v>58.5</v>
      </c>
      <c r="D15" s="32">
        <f t="shared" ref="D15:F15" si="2">SUM(D17:D19)</f>
        <v>63.9</v>
      </c>
      <c r="E15" s="32">
        <f>SUM(E17:E19)</f>
        <v>64.3</v>
      </c>
      <c r="F15" s="32">
        <f t="shared" si="2"/>
        <v>63.9</v>
      </c>
    </row>
    <row r="16" spans="2:6" ht="36.75" customHeight="1" x14ac:dyDescent="0.25">
      <c r="B16" s="316" t="s">
        <v>180</v>
      </c>
      <c r="C16" s="317" t="s">
        <v>181</v>
      </c>
      <c r="D16" s="317" t="s">
        <v>181</v>
      </c>
      <c r="E16" s="318" t="s">
        <v>182</v>
      </c>
      <c r="F16" s="319" t="s">
        <v>182</v>
      </c>
    </row>
    <row r="17" spans="2:18" ht="19.5" x14ac:dyDescent="0.25">
      <c r="B17" s="311" t="s">
        <v>183</v>
      </c>
      <c r="C17" s="32">
        <v>19.899999999999999</v>
      </c>
      <c r="D17" s="32">
        <v>22.4</v>
      </c>
      <c r="E17" s="66">
        <v>17.5</v>
      </c>
      <c r="F17" s="312">
        <v>18.600000000000001</v>
      </c>
    </row>
    <row r="18" spans="2:18" ht="45" customHeight="1" x14ac:dyDescent="0.25">
      <c r="B18" s="309" t="s">
        <v>184</v>
      </c>
      <c r="C18" s="28">
        <v>36.9</v>
      </c>
      <c r="D18" s="268">
        <v>40</v>
      </c>
      <c r="E18" s="301">
        <v>45.5</v>
      </c>
      <c r="F18" s="310">
        <v>44.3</v>
      </c>
    </row>
    <row r="19" spans="2:18" ht="30" thickBot="1" x14ac:dyDescent="0.3">
      <c r="B19" s="311" t="s">
        <v>185</v>
      </c>
      <c r="C19" s="32">
        <v>1.7</v>
      </c>
      <c r="D19" s="162">
        <v>1.5</v>
      </c>
      <c r="E19" s="66">
        <v>1.3</v>
      </c>
      <c r="F19" s="346">
        <v>1</v>
      </c>
    </row>
    <row r="20" spans="2:18" ht="14.25" thickBot="1" x14ac:dyDescent="0.3">
      <c r="B20" s="320" t="s">
        <v>186</v>
      </c>
      <c r="C20" s="321" t="s">
        <v>182</v>
      </c>
      <c r="D20" s="321" t="s">
        <v>182</v>
      </c>
      <c r="E20" s="321" t="s">
        <v>182</v>
      </c>
      <c r="F20" s="322" t="s">
        <v>187</v>
      </c>
    </row>
    <row r="21" spans="2:18" ht="13.5" customHeight="1" x14ac:dyDescent="0.25">
      <c r="B21" s="341" t="s">
        <v>188</v>
      </c>
      <c r="C21" s="341"/>
      <c r="D21" s="341"/>
      <c r="E21" s="341"/>
      <c r="F21" s="341"/>
    </row>
    <row r="22" spans="2:18" ht="27" customHeight="1" x14ac:dyDescent="0.25">
      <c r="B22" s="302" t="s">
        <v>189</v>
      </c>
      <c r="C22" s="302"/>
      <c r="D22" s="302"/>
      <c r="E22" s="302"/>
      <c r="F22" s="302"/>
    </row>
    <row r="23" spans="2:18" ht="18" customHeight="1" x14ac:dyDescent="0.25">
      <c r="B23" s="303" t="s">
        <v>190</v>
      </c>
      <c r="C23" s="303"/>
      <c r="D23" s="303"/>
      <c r="E23" s="303"/>
      <c r="F23" s="303"/>
    </row>
    <row r="24" spans="2:18" ht="13.5" customHeight="1" x14ac:dyDescent="0.25">
      <c r="B24" s="303" t="s">
        <v>466</v>
      </c>
      <c r="C24" s="303"/>
      <c r="D24" s="303"/>
      <c r="E24" s="303"/>
      <c r="F24" s="303"/>
    </row>
    <row r="25" spans="2:18" x14ac:dyDescent="0.25"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681"/>
      <c r="M25" s="456" t="s">
        <v>18</v>
      </c>
      <c r="N25" s="409"/>
      <c r="O25" s="456" t="s">
        <v>690</v>
      </c>
      <c r="P25" s="409"/>
      <c r="Q25" s="409"/>
      <c r="R25" s="409"/>
    </row>
    <row r="26" spans="2:18" ht="26.25" thickBot="1" x14ac:dyDescent="0.3">
      <c r="B26" s="409"/>
      <c r="C26" s="409"/>
      <c r="D26" s="409"/>
      <c r="E26" s="409"/>
      <c r="F26" s="409"/>
      <c r="G26" s="409"/>
      <c r="H26" s="409"/>
      <c r="I26" s="409"/>
      <c r="J26" s="461" t="s">
        <v>519</v>
      </c>
      <c r="K26" s="409"/>
      <c r="L26" s="681"/>
      <c r="M26" s="460">
        <v>2015</v>
      </c>
      <c r="N26" s="460">
        <v>2016</v>
      </c>
      <c r="O26" s="460">
        <v>2015</v>
      </c>
      <c r="P26" s="460">
        <v>2016</v>
      </c>
      <c r="Q26" s="409"/>
      <c r="R26" s="409"/>
    </row>
    <row r="27" spans="2:18" ht="22.5" customHeight="1" thickBot="1" x14ac:dyDescent="0.3">
      <c r="B27" s="457"/>
      <c r="C27" s="487" t="s">
        <v>511</v>
      </c>
      <c r="D27" s="488" t="s">
        <v>512</v>
      </c>
      <c r="E27" s="488" t="s">
        <v>514</v>
      </c>
      <c r="F27" s="488" t="s">
        <v>515</v>
      </c>
      <c r="G27" s="488" t="s">
        <v>516</v>
      </c>
      <c r="H27" s="488" t="s">
        <v>152</v>
      </c>
      <c r="I27" s="460">
        <v>2016</v>
      </c>
      <c r="J27" s="462">
        <v>181950842</v>
      </c>
      <c r="K27" s="409"/>
      <c r="L27" s="682" t="s">
        <v>511</v>
      </c>
      <c r="M27" s="511"/>
      <c r="N27" s="491"/>
      <c r="O27" s="521"/>
      <c r="P27" s="683">
        <f>J27/$J$27</f>
        <v>1</v>
      </c>
      <c r="Q27" s="409"/>
      <c r="R27" s="409"/>
    </row>
    <row r="28" spans="2:18" ht="13.5" customHeight="1" thickBot="1" x14ac:dyDescent="0.3">
      <c r="B28" s="457"/>
      <c r="C28" s="487"/>
      <c r="D28" s="488"/>
      <c r="E28" s="488"/>
      <c r="F28" s="488"/>
      <c r="G28" s="488"/>
      <c r="H28" s="488"/>
      <c r="I28" s="460">
        <v>2015</v>
      </c>
      <c r="J28" s="462">
        <v>175470741</v>
      </c>
      <c r="K28" s="409"/>
      <c r="L28" s="684" t="s">
        <v>511</v>
      </c>
      <c r="M28" s="384"/>
      <c r="N28" s="493"/>
      <c r="O28" s="685">
        <f>J28/$J$28</f>
        <v>1</v>
      </c>
      <c r="P28" s="493"/>
      <c r="Q28" s="409"/>
      <c r="R28" s="409"/>
    </row>
    <row r="29" spans="2:18" ht="13.5" customHeight="1" thickBot="1" x14ac:dyDescent="0.3">
      <c r="B29" s="457"/>
      <c r="C29" s="487"/>
      <c r="D29" s="488"/>
      <c r="E29" s="488"/>
      <c r="F29" s="488"/>
      <c r="G29" s="488"/>
      <c r="H29" s="488" t="s">
        <v>501</v>
      </c>
      <c r="I29" s="460">
        <v>2016</v>
      </c>
      <c r="J29" s="462">
        <v>10488344</v>
      </c>
      <c r="K29" s="409"/>
      <c r="L29" s="684" t="s">
        <v>511</v>
      </c>
      <c r="M29" s="384"/>
      <c r="N29" s="523">
        <f>J29/$J$29</f>
        <v>1</v>
      </c>
      <c r="O29" s="494"/>
      <c r="P29" s="493"/>
      <c r="Q29" s="409"/>
      <c r="R29" s="409"/>
    </row>
    <row r="30" spans="2:18" ht="13.5" customHeight="1" thickBot="1" x14ac:dyDescent="0.3">
      <c r="B30" s="457"/>
      <c r="C30" s="487"/>
      <c r="D30" s="488"/>
      <c r="E30" s="488"/>
      <c r="F30" s="488"/>
      <c r="G30" s="488"/>
      <c r="H30" s="488"/>
      <c r="I30" s="460">
        <v>2015</v>
      </c>
      <c r="J30" s="462">
        <v>9547081</v>
      </c>
      <c r="K30" s="409"/>
      <c r="L30" s="686" t="s">
        <v>511</v>
      </c>
      <c r="M30" s="528">
        <f>J30/$J$30</f>
        <v>1</v>
      </c>
      <c r="N30" s="539"/>
      <c r="O30" s="498"/>
      <c r="P30" s="539"/>
      <c r="Q30" s="409"/>
      <c r="R30" s="409"/>
    </row>
    <row r="31" spans="2:18" ht="13.5" customHeight="1" thickBot="1" x14ac:dyDescent="0.3">
      <c r="B31" s="457"/>
      <c r="C31" s="487" t="s">
        <v>546</v>
      </c>
      <c r="D31" s="488" t="s">
        <v>512</v>
      </c>
      <c r="E31" s="488" t="s">
        <v>514</v>
      </c>
      <c r="F31" s="488" t="s">
        <v>515</v>
      </c>
      <c r="G31" s="488" t="s">
        <v>516</v>
      </c>
      <c r="H31" s="488" t="s">
        <v>152</v>
      </c>
      <c r="I31" s="460">
        <v>2016</v>
      </c>
      <c r="J31" s="462">
        <v>65675669</v>
      </c>
      <c r="K31" s="409"/>
      <c r="L31" s="684" t="s">
        <v>546</v>
      </c>
      <c r="M31" s="384"/>
      <c r="N31" s="493"/>
      <c r="O31" s="494"/>
      <c r="P31" s="523">
        <f>J31/$J$27</f>
        <v>0.36095281713508093</v>
      </c>
      <c r="Q31" s="409"/>
      <c r="R31" s="409"/>
    </row>
    <row r="32" spans="2:18" ht="13.5" customHeight="1" thickBot="1" x14ac:dyDescent="0.3">
      <c r="B32" s="457"/>
      <c r="C32" s="487"/>
      <c r="D32" s="488"/>
      <c r="E32" s="488"/>
      <c r="F32" s="488"/>
      <c r="G32" s="488"/>
      <c r="H32" s="488"/>
      <c r="I32" s="460">
        <v>2015</v>
      </c>
      <c r="J32" s="462">
        <v>62722393</v>
      </c>
      <c r="K32" s="409"/>
      <c r="L32" s="684" t="s">
        <v>546</v>
      </c>
      <c r="M32" s="384"/>
      <c r="N32" s="493"/>
      <c r="O32" s="687">
        <f>J32/$J$28</f>
        <v>0.35745214639516454</v>
      </c>
      <c r="P32" s="688"/>
      <c r="Q32" s="409"/>
      <c r="R32" s="409"/>
    </row>
    <row r="33" spans="2:18" ht="13.5" customHeight="1" thickBot="1" x14ac:dyDescent="0.3">
      <c r="B33" s="457"/>
      <c r="C33" s="487"/>
      <c r="D33" s="488"/>
      <c r="E33" s="488"/>
      <c r="F33" s="488"/>
      <c r="G33" s="488"/>
      <c r="H33" s="488" t="s">
        <v>501</v>
      </c>
      <c r="I33" s="460">
        <v>2016</v>
      </c>
      <c r="J33" s="462">
        <v>3787799</v>
      </c>
      <c r="K33" s="409"/>
      <c r="L33" s="684" t="s">
        <v>546</v>
      </c>
      <c r="M33" s="384"/>
      <c r="N33" s="689">
        <f>J33/$J$29</f>
        <v>0.36114366576839968</v>
      </c>
      <c r="O33" s="690"/>
      <c r="P33" s="688"/>
      <c r="Q33" s="409"/>
      <c r="R33" s="409"/>
    </row>
    <row r="34" spans="2:18" ht="13.5" customHeight="1" thickBot="1" x14ac:dyDescent="0.3">
      <c r="B34" s="457"/>
      <c r="C34" s="487"/>
      <c r="D34" s="488"/>
      <c r="E34" s="488"/>
      <c r="F34" s="488"/>
      <c r="G34" s="488"/>
      <c r="H34" s="488"/>
      <c r="I34" s="460">
        <v>2015</v>
      </c>
      <c r="J34" s="462">
        <v>3962436</v>
      </c>
      <c r="K34" s="409"/>
      <c r="L34" s="684" t="s">
        <v>546</v>
      </c>
      <c r="M34" s="522">
        <f>J34/$J$30</f>
        <v>0.41504162371723879</v>
      </c>
      <c r="N34" s="493"/>
      <c r="O34" s="690"/>
      <c r="P34" s="688"/>
      <c r="Q34" s="409"/>
      <c r="R34" s="409"/>
    </row>
    <row r="35" spans="2:18" ht="13.5" customHeight="1" thickBot="1" x14ac:dyDescent="0.3">
      <c r="B35" s="457"/>
      <c r="C35" s="487" t="s">
        <v>547</v>
      </c>
      <c r="D35" s="488" t="s">
        <v>512</v>
      </c>
      <c r="E35" s="488" t="s">
        <v>514</v>
      </c>
      <c r="F35" s="488" t="s">
        <v>515</v>
      </c>
      <c r="G35" s="488" t="s">
        <v>516</v>
      </c>
      <c r="H35" s="488" t="s">
        <v>152</v>
      </c>
      <c r="I35" s="460">
        <v>2016</v>
      </c>
      <c r="J35" s="462">
        <v>41266027</v>
      </c>
      <c r="K35" s="409"/>
      <c r="L35" s="682" t="s">
        <v>547</v>
      </c>
      <c r="M35" s="511"/>
      <c r="N35" s="491"/>
      <c r="O35" s="691"/>
      <c r="P35" s="692">
        <f>J35/$J$27</f>
        <v>0.22679766988932099</v>
      </c>
      <c r="Q35" s="693"/>
      <c r="R35" s="409"/>
    </row>
    <row r="36" spans="2:18" ht="13.5" customHeight="1" thickBot="1" x14ac:dyDescent="0.3">
      <c r="B36" s="457"/>
      <c r="C36" s="487"/>
      <c r="D36" s="488"/>
      <c r="E36" s="488"/>
      <c r="F36" s="488"/>
      <c r="G36" s="488"/>
      <c r="H36" s="488"/>
      <c r="I36" s="460">
        <v>2015</v>
      </c>
      <c r="J36" s="462">
        <v>40242830</v>
      </c>
      <c r="K36" s="409"/>
      <c r="L36" s="684" t="s">
        <v>547</v>
      </c>
      <c r="M36" s="384"/>
      <c r="N36" s="493"/>
      <c r="O36" s="687">
        <f>J36/$J$28</f>
        <v>0.2293421100900235</v>
      </c>
      <c r="P36" s="688"/>
      <c r="Q36" s="409"/>
      <c r="R36" s="409"/>
    </row>
    <row r="37" spans="2:18" ht="13.5" customHeight="1" thickBot="1" x14ac:dyDescent="0.3">
      <c r="B37" s="457"/>
      <c r="C37" s="487"/>
      <c r="D37" s="488"/>
      <c r="E37" s="488"/>
      <c r="F37" s="488"/>
      <c r="G37" s="488"/>
      <c r="H37" s="488" t="s">
        <v>501</v>
      </c>
      <c r="I37" s="460">
        <v>2016</v>
      </c>
      <c r="J37" s="462">
        <v>2253622</v>
      </c>
      <c r="K37" s="409"/>
      <c r="L37" s="684" t="s">
        <v>547</v>
      </c>
      <c r="M37" s="384"/>
      <c r="N37" s="689">
        <f>J37/$J$29</f>
        <v>0.21486919193344536</v>
      </c>
      <c r="O37" s="690"/>
      <c r="P37" s="688"/>
      <c r="Q37" s="409"/>
      <c r="R37" s="409"/>
    </row>
    <row r="38" spans="2:18" ht="13.5" customHeight="1" thickBot="1" x14ac:dyDescent="0.3">
      <c r="B38" s="457"/>
      <c r="C38" s="487"/>
      <c r="D38" s="488"/>
      <c r="E38" s="488"/>
      <c r="F38" s="488"/>
      <c r="G38" s="488"/>
      <c r="H38" s="488"/>
      <c r="I38" s="460">
        <v>2015</v>
      </c>
      <c r="J38" s="462">
        <v>2332079</v>
      </c>
      <c r="K38" s="409"/>
      <c r="L38" s="686" t="s">
        <v>547</v>
      </c>
      <c r="M38" s="522">
        <f>J38/$J$30</f>
        <v>0.24427141657224863</v>
      </c>
      <c r="N38" s="493"/>
      <c r="O38" s="690"/>
      <c r="P38" s="688"/>
      <c r="Q38" s="409"/>
      <c r="R38" s="409"/>
    </row>
    <row r="39" spans="2:18" ht="13.5" customHeight="1" thickBot="1" x14ac:dyDescent="0.3">
      <c r="B39" s="457"/>
      <c r="C39" s="487" t="s">
        <v>684</v>
      </c>
      <c r="D39" s="488" t="s">
        <v>512</v>
      </c>
      <c r="E39" s="488" t="s">
        <v>514</v>
      </c>
      <c r="F39" s="488" t="s">
        <v>515</v>
      </c>
      <c r="G39" s="488" t="s">
        <v>516</v>
      </c>
      <c r="H39" s="488" t="s">
        <v>152</v>
      </c>
      <c r="I39" s="460">
        <v>2016</v>
      </c>
      <c r="J39" s="462">
        <v>11649763</v>
      </c>
      <c r="K39" s="409"/>
      <c r="L39" s="682" t="s">
        <v>684</v>
      </c>
      <c r="M39" s="384"/>
      <c r="N39" s="493"/>
      <c r="O39" s="690"/>
      <c r="P39" s="523">
        <f>J39/$J$27</f>
        <v>6.4026980430241701E-2</v>
      </c>
      <c r="Q39" s="693"/>
      <c r="R39" s="409"/>
    </row>
    <row r="40" spans="2:18" ht="13.5" customHeight="1" thickBot="1" x14ac:dyDescent="0.3">
      <c r="B40" s="457"/>
      <c r="C40" s="487"/>
      <c r="D40" s="488"/>
      <c r="E40" s="488"/>
      <c r="F40" s="488"/>
      <c r="G40" s="488"/>
      <c r="H40" s="488"/>
      <c r="I40" s="460">
        <v>2015</v>
      </c>
      <c r="J40" s="462">
        <v>10416356</v>
      </c>
      <c r="K40" s="409"/>
      <c r="L40" s="684" t="s">
        <v>684</v>
      </c>
      <c r="M40" s="384"/>
      <c r="N40" s="493"/>
      <c r="O40" s="687">
        <f>J40/$J$28</f>
        <v>5.9362352610114071E-2</v>
      </c>
      <c r="P40" s="688"/>
      <c r="Q40" s="409"/>
      <c r="R40" s="409"/>
    </row>
    <row r="41" spans="2:18" ht="13.5" customHeight="1" thickBot="1" x14ac:dyDescent="0.3">
      <c r="B41" s="457"/>
      <c r="C41" s="487"/>
      <c r="D41" s="488"/>
      <c r="E41" s="488"/>
      <c r="F41" s="488"/>
      <c r="G41" s="488"/>
      <c r="H41" s="488" t="s">
        <v>501</v>
      </c>
      <c r="I41" s="460">
        <v>2016</v>
      </c>
      <c r="J41" s="462">
        <v>584188</v>
      </c>
      <c r="K41" s="409"/>
      <c r="L41" s="684" t="s">
        <v>684</v>
      </c>
      <c r="M41" s="384"/>
      <c r="N41" s="694">
        <f>J41/$J$29</f>
        <v>5.5698783335100373E-2</v>
      </c>
      <c r="O41" s="690"/>
      <c r="P41" s="688"/>
      <c r="Q41" s="409"/>
      <c r="R41" s="409"/>
    </row>
    <row r="42" spans="2:18" ht="13.5" customHeight="1" thickBot="1" x14ac:dyDescent="0.3">
      <c r="B42" s="457"/>
      <c r="C42" s="487"/>
      <c r="D42" s="488"/>
      <c r="E42" s="488"/>
      <c r="F42" s="488"/>
      <c r="G42" s="488"/>
      <c r="H42" s="488"/>
      <c r="I42" s="460">
        <v>2015</v>
      </c>
      <c r="J42" s="462">
        <v>504370</v>
      </c>
      <c r="K42" s="409"/>
      <c r="L42" s="686" t="s">
        <v>684</v>
      </c>
      <c r="M42" s="522">
        <f>J42/$J$30</f>
        <v>5.2829760216761543E-2</v>
      </c>
      <c r="N42" s="493"/>
      <c r="O42" s="690"/>
      <c r="P42" s="688"/>
      <c r="Q42" s="409"/>
      <c r="R42" s="409"/>
    </row>
    <row r="43" spans="2:18" ht="13.5" customHeight="1" thickBot="1" x14ac:dyDescent="0.3">
      <c r="B43" s="457"/>
      <c r="C43" s="487" t="s">
        <v>685</v>
      </c>
      <c r="D43" s="488" t="s">
        <v>512</v>
      </c>
      <c r="E43" s="488" t="s">
        <v>514</v>
      </c>
      <c r="F43" s="488" t="s">
        <v>515</v>
      </c>
      <c r="G43" s="488" t="s">
        <v>516</v>
      </c>
      <c r="H43" s="488" t="s">
        <v>152</v>
      </c>
      <c r="I43" s="460">
        <v>2016</v>
      </c>
      <c r="J43" s="462">
        <v>3688594</v>
      </c>
      <c r="K43" s="409"/>
      <c r="L43" s="682" t="s">
        <v>685</v>
      </c>
      <c r="M43" s="384"/>
      <c r="N43" s="493"/>
      <c r="O43" s="690"/>
      <c r="P43" s="523">
        <f>J43/$J$27</f>
        <v>2.0272475573374922E-2</v>
      </c>
      <c r="Q43" s="693"/>
      <c r="R43" s="409"/>
    </row>
    <row r="44" spans="2:18" ht="13.5" customHeight="1" thickBot="1" x14ac:dyDescent="0.3">
      <c r="B44" s="457"/>
      <c r="C44" s="487"/>
      <c r="D44" s="488"/>
      <c r="E44" s="488"/>
      <c r="F44" s="488"/>
      <c r="G44" s="488"/>
      <c r="H44" s="488"/>
      <c r="I44" s="460">
        <v>2015</v>
      </c>
      <c r="J44" s="462">
        <v>3564885</v>
      </c>
      <c r="K44" s="409"/>
      <c r="L44" s="684" t="s">
        <v>685</v>
      </c>
      <c r="M44" s="384"/>
      <c r="N44" s="493"/>
      <c r="O44" s="687">
        <f>J44/$J$28</f>
        <v>2.0316122104938283E-2</v>
      </c>
      <c r="P44" s="688"/>
      <c r="Q44" s="409"/>
      <c r="R44" s="409"/>
    </row>
    <row r="45" spans="2:18" ht="13.5" customHeight="1" thickBot="1" x14ac:dyDescent="0.3">
      <c r="B45" s="457"/>
      <c r="C45" s="487"/>
      <c r="D45" s="488"/>
      <c r="E45" s="488"/>
      <c r="F45" s="488"/>
      <c r="G45" s="488"/>
      <c r="H45" s="488" t="s">
        <v>501</v>
      </c>
      <c r="I45" s="460">
        <v>2016</v>
      </c>
      <c r="J45" s="462">
        <v>353132</v>
      </c>
      <c r="K45" s="409"/>
      <c r="L45" s="684" t="s">
        <v>685</v>
      </c>
      <c r="M45" s="384"/>
      <c r="N45" s="694">
        <f>J45/$J$29</f>
        <v>3.3668994838460677E-2</v>
      </c>
      <c r="O45" s="690"/>
      <c r="P45" s="688"/>
      <c r="Q45" s="409"/>
      <c r="R45" s="409"/>
    </row>
    <row r="46" spans="2:18" ht="13.5" customHeight="1" thickBot="1" x14ac:dyDescent="0.3">
      <c r="B46" s="457"/>
      <c r="C46" s="487"/>
      <c r="D46" s="488"/>
      <c r="E46" s="488"/>
      <c r="F46" s="488"/>
      <c r="G46" s="488"/>
      <c r="H46" s="488"/>
      <c r="I46" s="460">
        <v>2015</v>
      </c>
      <c r="J46" s="462">
        <v>543716</v>
      </c>
      <c r="K46" s="409"/>
      <c r="L46" s="686" t="s">
        <v>685</v>
      </c>
      <c r="M46" s="522">
        <f>J46/$J$30</f>
        <v>5.6951019898123838E-2</v>
      </c>
      <c r="N46" s="493"/>
      <c r="O46" s="690"/>
      <c r="P46" s="688"/>
      <c r="Q46" s="409"/>
      <c r="R46" s="409"/>
    </row>
    <row r="47" spans="2:18" ht="13.5" customHeight="1" thickBot="1" x14ac:dyDescent="0.3">
      <c r="B47" s="457"/>
      <c r="C47" s="487" t="s">
        <v>686</v>
      </c>
      <c r="D47" s="488" t="s">
        <v>512</v>
      </c>
      <c r="E47" s="488" t="s">
        <v>514</v>
      </c>
      <c r="F47" s="488" t="s">
        <v>515</v>
      </c>
      <c r="G47" s="488" t="s">
        <v>516</v>
      </c>
      <c r="H47" s="488" t="s">
        <v>152</v>
      </c>
      <c r="I47" s="460">
        <v>2016</v>
      </c>
      <c r="J47" s="462">
        <v>4975570</v>
      </c>
      <c r="K47" s="409"/>
      <c r="L47" s="682" t="s">
        <v>686</v>
      </c>
      <c r="M47" s="384"/>
      <c r="N47" s="493"/>
      <c r="O47" s="690"/>
      <c r="P47" s="523">
        <f>J47/$J$27</f>
        <v>2.734568274215516E-2</v>
      </c>
      <c r="Q47" s="409"/>
      <c r="R47" s="409"/>
    </row>
    <row r="48" spans="2:18" ht="13.5" customHeight="1" thickBot="1" x14ac:dyDescent="0.3">
      <c r="B48" s="457"/>
      <c r="C48" s="487"/>
      <c r="D48" s="488"/>
      <c r="E48" s="488"/>
      <c r="F48" s="488"/>
      <c r="G48" s="488"/>
      <c r="H48" s="488"/>
      <c r="I48" s="460">
        <v>2015</v>
      </c>
      <c r="J48" s="462">
        <v>4082197</v>
      </c>
      <c r="K48" s="409"/>
      <c r="L48" s="684" t="s">
        <v>686</v>
      </c>
      <c r="M48" s="384"/>
      <c r="N48" s="493"/>
      <c r="O48" s="687">
        <f>J48/$J$28</f>
        <v>2.3264260336143448E-2</v>
      </c>
      <c r="P48" s="493"/>
      <c r="Q48" s="409"/>
      <c r="R48" s="409"/>
    </row>
    <row r="49" spans="2:18" ht="13.5" customHeight="1" thickBot="1" x14ac:dyDescent="0.3">
      <c r="B49" s="457"/>
      <c r="C49" s="487"/>
      <c r="D49" s="488"/>
      <c r="E49" s="488"/>
      <c r="F49" s="488"/>
      <c r="G49" s="488"/>
      <c r="H49" s="488" t="s">
        <v>501</v>
      </c>
      <c r="I49" s="460">
        <v>2016</v>
      </c>
      <c r="J49" s="462">
        <v>293267</v>
      </c>
      <c r="K49" s="409"/>
      <c r="L49" s="684" t="s">
        <v>686</v>
      </c>
      <c r="M49" s="384"/>
      <c r="N49" s="694">
        <f>J49/$J$29</f>
        <v>2.7961230104580858E-2</v>
      </c>
      <c r="O49" s="494"/>
      <c r="P49" s="493"/>
      <c r="Q49" s="409"/>
      <c r="R49" s="409"/>
    </row>
    <row r="50" spans="2:18" ht="13.5" customHeight="1" thickBot="1" x14ac:dyDescent="0.3">
      <c r="B50" s="457"/>
      <c r="C50" s="487"/>
      <c r="D50" s="488"/>
      <c r="E50" s="488"/>
      <c r="F50" s="488"/>
      <c r="G50" s="488"/>
      <c r="H50" s="488"/>
      <c r="I50" s="460">
        <v>2015</v>
      </c>
      <c r="J50" s="462">
        <v>326729</v>
      </c>
      <c r="K50" s="409"/>
      <c r="L50" s="686" t="s">
        <v>686</v>
      </c>
      <c r="M50" s="522">
        <f>J50/$J$30</f>
        <v>3.4222921121125925E-2</v>
      </c>
      <c r="N50" s="493"/>
      <c r="O50" s="494"/>
      <c r="P50" s="493"/>
      <c r="Q50" s="409"/>
      <c r="R50" s="409"/>
    </row>
    <row r="51" spans="2:18" ht="13.5" customHeight="1" thickBot="1" x14ac:dyDescent="0.3">
      <c r="B51" s="457"/>
      <c r="C51" s="487" t="s">
        <v>687</v>
      </c>
      <c r="D51" s="488" t="s">
        <v>512</v>
      </c>
      <c r="E51" s="488" t="s">
        <v>514</v>
      </c>
      <c r="F51" s="488" t="s">
        <v>515</v>
      </c>
      <c r="G51" s="488" t="s">
        <v>516</v>
      </c>
      <c r="H51" s="488" t="s">
        <v>152</v>
      </c>
      <c r="I51" s="460">
        <v>2016</v>
      </c>
      <c r="J51" s="462">
        <v>1063999</v>
      </c>
      <c r="K51" s="409"/>
      <c r="L51" s="682" t="s">
        <v>687</v>
      </c>
      <c r="M51" s="384"/>
      <c r="N51" s="493"/>
      <c r="O51" s="494"/>
      <c r="P51" s="523">
        <f>J51/$J$27</f>
        <v>5.8477278165055156E-3</v>
      </c>
      <c r="Q51" s="409"/>
      <c r="R51" s="409"/>
    </row>
    <row r="52" spans="2:18" ht="13.5" customHeight="1" thickBot="1" x14ac:dyDescent="0.3">
      <c r="B52" s="457"/>
      <c r="C52" s="487"/>
      <c r="D52" s="488"/>
      <c r="E52" s="488"/>
      <c r="F52" s="488"/>
      <c r="G52" s="488"/>
      <c r="H52" s="488"/>
      <c r="I52" s="460">
        <v>2015</v>
      </c>
      <c r="J52" s="462">
        <v>877832</v>
      </c>
      <c r="K52" s="409"/>
      <c r="L52" s="684" t="s">
        <v>687</v>
      </c>
      <c r="M52" s="384"/>
      <c r="N52" s="493"/>
      <c r="O52" s="687">
        <f>J52/$J$28</f>
        <v>5.0027257820721236E-3</v>
      </c>
      <c r="P52" s="688"/>
      <c r="Q52" s="409"/>
      <c r="R52" s="409"/>
    </row>
    <row r="53" spans="2:18" ht="13.5" customHeight="1" thickBot="1" x14ac:dyDescent="0.3">
      <c r="B53" s="457"/>
      <c r="C53" s="487"/>
      <c r="D53" s="488"/>
      <c r="E53" s="488"/>
      <c r="F53" s="488"/>
      <c r="G53" s="488"/>
      <c r="H53" s="488" t="s">
        <v>501</v>
      </c>
      <c r="I53" s="460">
        <v>2016</v>
      </c>
      <c r="J53" s="462">
        <v>79529</v>
      </c>
      <c r="K53" s="409"/>
      <c r="L53" s="684" t="s">
        <v>687</v>
      </c>
      <c r="M53" s="384"/>
      <c r="N53" s="689">
        <f>J53/$J$29</f>
        <v>7.5826078931049553E-3</v>
      </c>
      <c r="O53" s="690"/>
      <c r="P53" s="688"/>
      <c r="Q53" s="409"/>
      <c r="R53" s="409"/>
    </row>
    <row r="54" spans="2:18" ht="13.5" customHeight="1" thickBot="1" x14ac:dyDescent="0.3">
      <c r="B54" s="457"/>
      <c r="C54" s="487"/>
      <c r="D54" s="488"/>
      <c r="E54" s="488"/>
      <c r="F54" s="488"/>
      <c r="G54" s="488"/>
      <c r="H54" s="488"/>
      <c r="I54" s="460">
        <v>2015</v>
      </c>
      <c r="J54" s="462">
        <v>74750</v>
      </c>
      <c r="K54" s="409"/>
      <c r="L54" s="684" t="s">
        <v>687</v>
      </c>
      <c r="M54" s="522">
        <f>J54/$J$30</f>
        <v>7.8296182885638031E-3</v>
      </c>
      <c r="N54" s="493"/>
      <c r="O54" s="690"/>
      <c r="P54" s="688"/>
      <c r="Q54" s="409"/>
      <c r="R54" s="409"/>
    </row>
    <row r="55" spans="2:18" ht="13.5" customHeight="1" thickBot="1" x14ac:dyDescent="0.3">
      <c r="B55" s="457"/>
      <c r="C55" s="487" t="s">
        <v>688</v>
      </c>
      <c r="D55" s="488" t="s">
        <v>512</v>
      </c>
      <c r="E55" s="488" t="s">
        <v>514</v>
      </c>
      <c r="F55" s="488" t="s">
        <v>515</v>
      </c>
      <c r="G55" s="488" t="s">
        <v>516</v>
      </c>
      <c r="H55" s="488" t="s">
        <v>152</v>
      </c>
      <c r="I55" s="460">
        <v>2016</v>
      </c>
      <c r="J55" s="462">
        <v>3031716</v>
      </c>
      <c r="K55" s="409"/>
      <c r="L55" s="682" t="s">
        <v>688</v>
      </c>
      <c r="M55" s="511"/>
      <c r="N55" s="491"/>
      <c r="O55" s="691"/>
      <c r="P55" s="692">
        <f>J55/$J$27</f>
        <v>1.666228068348263E-2</v>
      </c>
      <c r="Q55" s="409"/>
      <c r="R55" s="409"/>
    </row>
    <row r="56" spans="2:18" ht="13.5" customHeight="1" thickBot="1" x14ac:dyDescent="0.3">
      <c r="B56" s="457"/>
      <c r="C56" s="487"/>
      <c r="D56" s="488"/>
      <c r="E56" s="488"/>
      <c r="F56" s="488"/>
      <c r="G56" s="488"/>
      <c r="H56" s="488"/>
      <c r="I56" s="460">
        <v>2015</v>
      </c>
      <c r="J56" s="462">
        <v>3538292</v>
      </c>
      <c r="K56" s="409"/>
      <c r="L56" s="684" t="s">
        <v>688</v>
      </c>
      <c r="M56" s="384"/>
      <c r="N56" s="493"/>
      <c r="O56" s="687">
        <f>J56/$J$28</f>
        <v>2.0164569772917296E-2</v>
      </c>
      <c r="P56" s="493"/>
      <c r="Q56" s="409"/>
      <c r="R56" s="409"/>
    </row>
    <row r="57" spans="2:18" ht="13.5" customHeight="1" thickBot="1" x14ac:dyDescent="0.3">
      <c r="B57" s="457"/>
      <c r="C57" s="487"/>
      <c r="D57" s="488"/>
      <c r="E57" s="488"/>
      <c r="F57" s="488"/>
      <c r="G57" s="488"/>
      <c r="H57" s="488" t="s">
        <v>501</v>
      </c>
      <c r="I57" s="460">
        <v>2016</v>
      </c>
      <c r="J57" s="462">
        <v>224062</v>
      </c>
      <c r="K57" s="409"/>
      <c r="L57" s="684" t="s">
        <v>688</v>
      </c>
      <c r="M57" s="384"/>
      <c r="N57" s="694">
        <f>J57/$J$29</f>
        <v>2.1362953007643532E-2</v>
      </c>
      <c r="O57" s="690"/>
      <c r="P57" s="493"/>
      <c r="Q57" s="409"/>
      <c r="R57" s="409"/>
    </row>
    <row r="58" spans="2:18" ht="13.5" customHeight="1" thickBot="1" x14ac:dyDescent="0.3">
      <c r="B58" s="457"/>
      <c r="C58" s="487"/>
      <c r="D58" s="488"/>
      <c r="E58" s="488"/>
      <c r="F58" s="488"/>
      <c r="G58" s="488"/>
      <c r="H58" s="488"/>
      <c r="I58" s="460">
        <v>2015</v>
      </c>
      <c r="J58" s="462">
        <v>180792</v>
      </c>
      <c r="K58" s="409"/>
      <c r="L58" s="686" t="s">
        <v>688</v>
      </c>
      <c r="M58" s="528">
        <f>J58/$J$30</f>
        <v>1.8936887620415076E-2</v>
      </c>
      <c r="N58" s="539"/>
      <c r="O58" s="498"/>
      <c r="P58" s="539"/>
      <c r="Q58" s="409"/>
      <c r="R58" s="409"/>
    </row>
    <row r="59" spans="2:18" ht="13.5" customHeight="1" thickBot="1" x14ac:dyDescent="0.3">
      <c r="B59" s="457"/>
      <c r="C59" s="487" t="s">
        <v>548</v>
      </c>
      <c r="D59" s="488" t="s">
        <v>512</v>
      </c>
      <c r="E59" s="488" t="s">
        <v>514</v>
      </c>
      <c r="F59" s="488" t="s">
        <v>515</v>
      </c>
      <c r="G59" s="488" t="s">
        <v>516</v>
      </c>
      <c r="H59" s="488" t="s">
        <v>152</v>
      </c>
      <c r="I59" s="460">
        <v>2016</v>
      </c>
      <c r="J59" s="462">
        <v>116275173</v>
      </c>
      <c r="K59" s="409"/>
      <c r="L59" s="682" t="s">
        <v>548</v>
      </c>
      <c r="M59" s="511"/>
      <c r="N59" s="491"/>
      <c r="O59" s="521"/>
      <c r="P59" s="695">
        <f>J59/$J$27</f>
        <v>0.63904718286491913</v>
      </c>
      <c r="Q59" s="409"/>
      <c r="R59" s="409"/>
    </row>
    <row r="60" spans="2:18" ht="13.5" customHeight="1" thickBot="1" x14ac:dyDescent="0.3">
      <c r="B60" s="457"/>
      <c r="C60" s="487"/>
      <c r="D60" s="488"/>
      <c r="E60" s="488"/>
      <c r="F60" s="488"/>
      <c r="G60" s="488"/>
      <c r="H60" s="488"/>
      <c r="I60" s="460">
        <v>2015</v>
      </c>
      <c r="J60" s="462">
        <v>112748348</v>
      </c>
      <c r="K60" s="409"/>
      <c r="L60" s="684" t="s">
        <v>548</v>
      </c>
      <c r="M60" s="384"/>
      <c r="N60" s="493"/>
      <c r="O60" s="687">
        <f>J60/$J$28</f>
        <v>0.64254785360483546</v>
      </c>
      <c r="P60" s="688"/>
      <c r="Q60" s="409"/>
      <c r="R60" s="409"/>
    </row>
    <row r="61" spans="2:18" ht="13.5" customHeight="1" thickBot="1" x14ac:dyDescent="0.3">
      <c r="B61" s="457"/>
      <c r="C61" s="487"/>
      <c r="D61" s="488"/>
      <c r="E61" s="488"/>
      <c r="F61" s="488"/>
      <c r="G61" s="488"/>
      <c r="H61" s="488" t="s">
        <v>501</v>
      </c>
      <c r="I61" s="460">
        <v>2016</v>
      </c>
      <c r="J61" s="462">
        <v>6700545</v>
      </c>
      <c r="K61" s="409"/>
      <c r="L61" s="684" t="s">
        <v>548</v>
      </c>
      <c r="M61" s="384"/>
      <c r="N61" s="523">
        <f>J61/$J$29</f>
        <v>0.63885633423160038</v>
      </c>
      <c r="O61" s="696"/>
      <c r="P61" s="688"/>
      <c r="Q61" s="409"/>
      <c r="R61" s="409"/>
    </row>
    <row r="62" spans="2:18" ht="13.5" customHeight="1" thickBot="1" x14ac:dyDescent="0.3">
      <c r="B62" s="457"/>
      <c r="C62" s="487"/>
      <c r="D62" s="488"/>
      <c r="E62" s="488"/>
      <c r="F62" s="488"/>
      <c r="G62" s="488"/>
      <c r="H62" s="488"/>
      <c r="I62" s="460">
        <v>2015</v>
      </c>
      <c r="J62" s="462">
        <v>5584644</v>
      </c>
      <c r="K62" s="409"/>
      <c r="L62" s="686" t="s">
        <v>548</v>
      </c>
      <c r="M62" s="528">
        <f>J62/$J$30</f>
        <v>0.58495827153870383</v>
      </c>
      <c r="N62" s="539"/>
      <c r="O62" s="697"/>
      <c r="P62" s="698"/>
      <c r="Q62" s="409"/>
      <c r="R62" s="409"/>
    </row>
    <row r="63" spans="2:18" ht="13.5" customHeight="1" thickBot="1" x14ac:dyDescent="0.3">
      <c r="B63" s="457"/>
      <c r="C63" s="487" t="s">
        <v>549</v>
      </c>
      <c r="D63" s="488" t="s">
        <v>512</v>
      </c>
      <c r="E63" s="488" t="s">
        <v>514</v>
      </c>
      <c r="F63" s="488" t="s">
        <v>515</v>
      </c>
      <c r="G63" s="488" t="s">
        <v>516</v>
      </c>
      <c r="H63" s="488" t="s">
        <v>152</v>
      </c>
      <c r="I63" s="460">
        <v>2016</v>
      </c>
      <c r="J63" s="462">
        <v>33861911</v>
      </c>
      <c r="K63" s="409"/>
      <c r="L63" s="684" t="s">
        <v>549</v>
      </c>
      <c r="M63" s="384"/>
      <c r="N63" s="493"/>
      <c r="O63" s="696"/>
      <c r="P63" s="523">
        <f>J63/$J$27</f>
        <v>0.18610472272505341</v>
      </c>
      <c r="Q63" s="693"/>
      <c r="R63" s="409"/>
    </row>
    <row r="64" spans="2:18" ht="13.5" customHeight="1" thickBot="1" x14ac:dyDescent="0.3">
      <c r="B64" s="457"/>
      <c r="C64" s="487"/>
      <c r="D64" s="488"/>
      <c r="E64" s="488"/>
      <c r="F64" s="488"/>
      <c r="G64" s="488"/>
      <c r="H64" s="488"/>
      <c r="I64" s="460">
        <v>2015</v>
      </c>
      <c r="J64" s="462">
        <v>30611701</v>
      </c>
      <c r="K64" s="409"/>
      <c r="L64" s="684" t="s">
        <v>549</v>
      </c>
      <c r="M64" s="384"/>
      <c r="N64" s="493"/>
      <c r="O64" s="687">
        <f>J64/$J$28</f>
        <v>0.17445473145861964</v>
      </c>
      <c r="P64" s="688"/>
      <c r="Q64" s="409"/>
      <c r="R64" s="409"/>
    </row>
    <row r="65" spans="2:18" ht="13.5" customHeight="1" thickBot="1" x14ac:dyDescent="0.3">
      <c r="B65" s="457"/>
      <c r="C65" s="487"/>
      <c r="D65" s="488"/>
      <c r="E65" s="488"/>
      <c r="F65" s="488"/>
      <c r="G65" s="488"/>
      <c r="H65" s="488" t="s">
        <v>501</v>
      </c>
      <c r="I65" s="460">
        <v>2016</v>
      </c>
      <c r="J65" s="462">
        <v>2344433</v>
      </c>
      <c r="K65" s="409"/>
      <c r="L65" s="684" t="s">
        <v>549</v>
      </c>
      <c r="M65" s="384"/>
      <c r="N65" s="689">
        <f>J65/$J$29</f>
        <v>0.22352747011348981</v>
      </c>
      <c r="O65" s="690"/>
      <c r="P65" s="688"/>
      <c r="Q65" s="409"/>
      <c r="R65" s="409"/>
    </row>
    <row r="66" spans="2:18" ht="13.5" customHeight="1" thickBot="1" x14ac:dyDescent="0.3">
      <c r="B66" s="457"/>
      <c r="C66" s="487"/>
      <c r="D66" s="488"/>
      <c r="E66" s="488"/>
      <c r="F66" s="488"/>
      <c r="G66" s="488"/>
      <c r="H66" s="488"/>
      <c r="I66" s="460">
        <v>2015</v>
      </c>
      <c r="J66" s="462">
        <v>1904006</v>
      </c>
      <c r="K66" s="409"/>
      <c r="L66" s="686" t="s">
        <v>549</v>
      </c>
      <c r="M66" s="522">
        <f>J66/$J$30</f>
        <v>0.19943331370080553</v>
      </c>
      <c r="N66" s="493"/>
      <c r="O66" s="690"/>
      <c r="P66" s="688"/>
      <c r="Q66" s="409"/>
      <c r="R66" s="409"/>
    </row>
    <row r="67" spans="2:18" ht="13.5" customHeight="1" thickBot="1" x14ac:dyDescent="0.3">
      <c r="B67" s="457"/>
      <c r="C67" s="487" t="s">
        <v>550</v>
      </c>
      <c r="D67" s="488" t="s">
        <v>512</v>
      </c>
      <c r="E67" s="488" t="s">
        <v>514</v>
      </c>
      <c r="F67" s="488" t="s">
        <v>515</v>
      </c>
      <c r="G67" s="488" t="s">
        <v>516</v>
      </c>
      <c r="H67" s="488" t="s">
        <v>152</v>
      </c>
      <c r="I67" s="460">
        <v>2016</v>
      </c>
      <c r="J67" s="462">
        <v>80650572</v>
      </c>
      <c r="K67" s="409"/>
      <c r="L67" s="682" t="s">
        <v>550</v>
      </c>
      <c r="M67" s="384"/>
      <c r="N67" s="493"/>
      <c r="O67" s="690"/>
      <c r="P67" s="523">
        <f>J67/$J$27</f>
        <v>0.44325473360546469</v>
      </c>
      <c r="Q67" s="409"/>
      <c r="R67" s="409"/>
    </row>
    <row r="68" spans="2:18" ht="13.5" customHeight="1" thickBot="1" x14ac:dyDescent="0.3">
      <c r="B68" s="457"/>
      <c r="C68" s="487"/>
      <c r="D68" s="488"/>
      <c r="E68" s="488"/>
      <c r="F68" s="488"/>
      <c r="G68" s="488"/>
      <c r="H68" s="488"/>
      <c r="I68" s="460">
        <v>2015</v>
      </c>
      <c r="J68" s="462">
        <v>79911741</v>
      </c>
      <c r="K68" s="409"/>
      <c r="L68" s="684" t="s">
        <v>550</v>
      </c>
      <c r="M68" s="384"/>
      <c r="N68" s="493"/>
      <c r="O68" s="687">
        <f>J68/$J$28</f>
        <v>0.45541348115695252</v>
      </c>
      <c r="P68" s="688"/>
      <c r="Q68" s="409"/>
      <c r="R68" s="409"/>
    </row>
    <row r="69" spans="2:18" ht="13.5" customHeight="1" thickBot="1" x14ac:dyDescent="0.3">
      <c r="B69" s="457"/>
      <c r="C69" s="487"/>
      <c r="D69" s="488"/>
      <c r="E69" s="488"/>
      <c r="F69" s="488"/>
      <c r="G69" s="488"/>
      <c r="H69" s="488" t="s">
        <v>501</v>
      </c>
      <c r="I69" s="460">
        <v>2016</v>
      </c>
      <c r="J69" s="462">
        <v>4196035</v>
      </c>
      <c r="K69" s="409"/>
      <c r="L69" s="684" t="s">
        <v>550</v>
      </c>
      <c r="M69" s="384"/>
      <c r="N69" s="694">
        <f>J69/$J$29</f>
        <v>0.40006649286102747</v>
      </c>
      <c r="O69" s="690"/>
      <c r="P69" s="688"/>
      <c r="Q69" s="409"/>
      <c r="R69" s="409"/>
    </row>
    <row r="70" spans="2:18" ht="13.5" customHeight="1" thickBot="1" x14ac:dyDescent="0.3">
      <c r="B70" s="457"/>
      <c r="C70" s="487"/>
      <c r="D70" s="488"/>
      <c r="E70" s="488"/>
      <c r="F70" s="488"/>
      <c r="G70" s="488"/>
      <c r="H70" s="488"/>
      <c r="I70" s="460">
        <v>2015</v>
      </c>
      <c r="J70" s="462">
        <v>3520338</v>
      </c>
      <c r="K70" s="409"/>
      <c r="L70" s="684" t="s">
        <v>550</v>
      </c>
      <c r="M70" s="522">
        <f>J70/$J$30</f>
        <v>0.36873448544115212</v>
      </c>
      <c r="N70" s="493"/>
      <c r="O70" s="690"/>
      <c r="P70" s="688"/>
      <c r="Q70" s="409"/>
      <c r="R70" s="409"/>
    </row>
    <row r="71" spans="2:18" ht="13.5" customHeight="1" thickBot="1" x14ac:dyDescent="0.3">
      <c r="B71" s="457"/>
      <c r="C71" s="487" t="s">
        <v>689</v>
      </c>
      <c r="D71" s="488" t="s">
        <v>512</v>
      </c>
      <c r="E71" s="488" t="s">
        <v>514</v>
      </c>
      <c r="F71" s="488" t="s">
        <v>515</v>
      </c>
      <c r="G71" s="488" t="s">
        <v>516</v>
      </c>
      <c r="H71" s="488" t="s">
        <v>152</v>
      </c>
      <c r="I71" s="460">
        <v>2016</v>
      </c>
      <c r="J71" s="462">
        <v>1762690</v>
      </c>
      <c r="K71" s="409"/>
      <c r="L71" s="682" t="s">
        <v>689</v>
      </c>
      <c r="M71" s="511"/>
      <c r="N71" s="491"/>
      <c r="O71" s="691"/>
      <c r="P71" s="692">
        <f>J71/$J$27</f>
        <v>9.687726534400979E-3</v>
      </c>
      <c r="Q71" s="409"/>
      <c r="R71" s="409"/>
    </row>
    <row r="72" spans="2:18" ht="13.5" customHeight="1" thickBot="1" x14ac:dyDescent="0.3">
      <c r="B72" s="457"/>
      <c r="C72" s="487"/>
      <c r="D72" s="488"/>
      <c r="E72" s="488"/>
      <c r="F72" s="488"/>
      <c r="G72" s="488"/>
      <c r="H72" s="488"/>
      <c r="I72" s="460">
        <v>2015</v>
      </c>
      <c r="J72" s="462">
        <v>2224907</v>
      </c>
      <c r="K72" s="409"/>
      <c r="L72" s="684" t="s">
        <v>689</v>
      </c>
      <c r="M72" s="384"/>
      <c r="N72" s="493"/>
      <c r="O72" s="687">
        <f>J72/$J$28</f>
        <v>1.2679646688219092E-2</v>
      </c>
      <c r="P72" s="493"/>
      <c r="Q72" s="409"/>
      <c r="R72" s="409"/>
    </row>
    <row r="73" spans="2:18" ht="13.5" customHeight="1" thickBot="1" x14ac:dyDescent="0.3">
      <c r="B73" s="457"/>
      <c r="C73" s="487"/>
      <c r="D73" s="488"/>
      <c r="E73" s="488"/>
      <c r="F73" s="488"/>
      <c r="G73" s="488"/>
      <c r="H73" s="488" t="s">
        <v>501</v>
      </c>
      <c r="I73" s="460">
        <v>2016</v>
      </c>
      <c r="J73" s="462">
        <v>160077</v>
      </c>
      <c r="K73" s="409"/>
      <c r="L73" s="684" t="s">
        <v>689</v>
      </c>
      <c r="M73" s="384"/>
      <c r="N73" s="694">
        <f>J73/$J$29</f>
        <v>1.5262371257083102E-2</v>
      </c>
      <c r="O73" s="494"/>
      <c r="P73" s="493"/>
      <c r="Q73" s="409"/>
      <c r="R73" s="409"/>
    </row>
    <row r="74" spans="2:18" ht="13.5" customHeight="1" thickBot="1" x14ac:dyDescent="0.3">
      <c r="B74" s="457"/>
      <c r="C74" s="487"/>
      <c r="D74" s="488"/>
      <c r="E74" s="488"/>
      <c r="F74" s="488"/>
      <c r="G74" s="488"/>
      <c r="H74" s="488"/>
      <c r="I74" s="460">
        <v>2015</v>
      </c>
      <c r="J74" s="464">
        <v>1</v>
      </c>
      <c r="K74" s="409"/>
      <c r="L74" s="686" t="s">
        <v>689</v>
      </c>
      <c r="M74" s="528">
        <f>J74/$J$30</f>
        <v>1.0474405737209101E-7</v>
      </c>
      <c r="N74" s="539"/>
      <c r="O74" s="498"/>
      <c r="P74" s="539"/>
      <c r="Q74" s="409"/>
      <c r="R74" s="409"/>
    </row>
    <row r="75" spans="2:18" ht="13.5" customHeight="1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681"/>
      <c r="M75" s="409"/>
      <c r="N75" s="409"/>
      <c r="O75" s="409"/>
      <c r="P75" s="409"/>
      <c r="Q75" s="409"/>
      <c r="R75" s="409"/>
    </row>
    <row r="76" spans="2:18" ht="13.5" customHeight="1" x14ac:dyDescent="0.25">
      <c r="B76" s="409"/>
      <c r="C76" s="409" t="s">
        <v>691</v>
      </c>
      <c r="D76" s="409"/>
      <c r="E76" s="409"/>
      <c r="F76" s="409"/>
      <c r="G76" s="409"/>
      <c r="H76" s="409"/>
      <c r="I76" s="409"/>
      <c r="J76" s="409"/>
      <c r="K76" s="409"/>
      <c r="L76" s="681"/>
      <c r="M76" s="409"/>
      <c r="N76" s="409"/>
      <c r="O76" s="463">
        <f>N33+N61</f>
        <v>1</v>
      </c>
      <c r="P76" s="409"/>
      <c r="Q76" s="409"/>
      <c r="R76" s="409"/>
    </row>
    <row r="77" spans="2:18" ht="13.5" customHeight="1" x14ac:dyDescent="0.25"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681"/>
      <c r="M77" s="409"/>
      <c r="N77" s="409"/>
      <c r="O77" s="409"/>
      <c r="P77" s="463">
        <f>M34+M62</f>
        <v>0.99999989525594257</v>
      </c>
      <c r="Q77" s="409"/>
      <c r="R77" s="409"/>
    </row>
    <row r="78" spans="2:18" ht="13.5" customHeight="1" x14ac:dyDescent="0.25"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681"/>
      <c r="M78" s="463">
        <f>P31+P59</f>
        <v>1</v>
      </c>
      <c r="N78" s="409"/>
      <c r="O78" s="409"/>
      <c r="P78" s="409"/>
      <c r="Q78" s="409"/>
      <c r="R78" s="409"/>
    </row>
    <row r="79" spans="2:18" ht="13.5" customHeight="1" x14ac:dyDescent="0.25"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681"/>
      <c r="M79" s="409"/>
      <c r="N79" s="463">
        <f>O32+O60</f>
        <v>1</v>
      </c>
      <c r="O79" s="409"/>
      <c r="P79" s="409"/>
      <c r="Q79" s="409"/>
      <c r="R79" s="409"/>
    </row>
    <row r="80" spans="2:18" x14ac:dyDescent="0.25"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681"/>
      <c r="M80" s="409"/>
      <c r="N80" s="409"/>
      <c r="O80" s="409"/>
      <c r="P80" s="409"/>
      <c r="Q80" s="409"/>
      <c r="R80" s="409"/>
    </row>
    <row r="88" spans="2:14" ht="15" x14ac:dyDescent="0.25">
      <c r="B88" s="1065" t="s">
        <v>505</v>
      </c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409"/>
      <c r="N88" s="409"/>
    </row>
    <row r="89" spans="2:14" x14ac:dyDescent="0.25">
      <c r="B89" s="1066" t="s">
        <v>506</v>
      </c>
      <c r="C89" s="1066"/>
      <c r="D89" s="1066"/>
      <c r="E89" s="1066"/>
      <c r="F89" s="1066"/>
      <c r="G89" s="1066"/>
      <c r="H89" s="1066"/>
      <c r="I89" s="1066"/>
      <c r="J89" s="1066"/>
      <c r="K89" s="1066"/>
      <c r="L89" s="1066"/>
      <c r="M89" s="409"/>
      <c r="N89" s="409"/>
    </row>
    <row r="90" spans="2:14" ht="15" x14ac:dyDescent="0.25">
      <c r="B90" s="1067" t="s">
        <v>507</v>
      </c>
      <c r="C90" s="1067"/>
      <c r="D90" s="1067"/>
      <c r="E90" s="1067"/>
      <c r="F90" s="1067"/>
      <c r="G90" s="1067"/>
      <c r="H90" s="1067"/>
      <c r="I90" s="1067"/>
      <c r="J90" s="1067"/>
      <c r="K90" s="1067"/>
      <c r="L90" s="1067"/>
      <c r="M90" s="409"/>
      <c r="N90" s="409"/>
    </row>
    <row r="91" spans="2:14" ht="15" x14ac:dyDescent="0.25">
      <c r="B91" s="1068" t="s">
        <v>508</v>
      </c>
      <c r="C91" s="1068"/>
      <c r="D91" s="1068"/>
      <c r="E91" s="1068"/>
      <c r="F91" s="1068"/>
      <c r="G91" s="1068"/>
      <c r="H91" s="1068"/>
      <c r="I91" s="1068"/>
      <c r="J91" s="1068"/>
      <c r="K91" s="1068"/>
      <c r="L91" s="1068"/>
      <c r="M91" s="409"/>
      <c r="N91" s="409"/>
    </row>
    <row r="92" spans="2:14" x14ac:dyDescent="0.25">
      <c r="B92" s="1069" t="s">
        <v>509</v>
      </c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409"/>
      <c r="N92" s="409"/>
    </row>
    <row r="93" spans="2:14" ht="15" x14ac:dyDescent="0.25">
      <c r="B93" s="1067" t="s">
        <v>507</v>
      </c>
      <c r="C93" s="1067"/>
      <c r="D93" s="1067"/>
      <c r="E93" s="1067"/>
      <c r="F93" s="1067"/>
      <c r="G93" s="1067"/>
      <c r="H93" s="1067"/>
      <c r="I93" s="1067"/>
      <c r="J93" s="1067"/>
      <c r="K93" s="1067"/>
      <c r="L93" s="1067"/>
      <c r="M93" s="409"/>
      <c r="N93" s="409"/>
    </row>
    <row r="94" spans="2:14" x14ac:dyDescent="0.25">
      <c r="B94" s="711" t="s">
        <v>510</v>
      </c>
      <c r="C94" s="1064" t="s">
        <v>25</v>
      </c>
      <c r="D94" s="1064"/>
      <c r="E94" s="1064"/>
      <c r="F94" s="1064"/>
      <c r="G94" s="1064"/>
      <c r="H94" s="1064"/>
      <c r="I94" s="1064"/>
      <c r="J94" s="1064"/>
      <c r="K94" s="1064"/>
      <c r="L94" s="1064"/>
      <c r="M94" s="1064"/>
      <c r="N94" s="1064"/>
    </row>
    <row r="95" spans="2:14" ht="51.75" x14ac:dyDescent="0.25">
      <c r="B95" s="711" t="s">
        <v>510</v>
      </c>
      <c r="C95" s="992" t="s">
        <v>511</v>
      </c>
      <c r="D95" s="992" t="s">
        <v>546</v>
      </c>
      <c r="E95" s="992" t="s">
        <v>547</v>
      </c>
      <c r="F95" s="992" t="s">
        <v>684</v>
      </c>
      <c r="G95" s="992" t="s">
        <v>685</v>
      </c>
      <c r="H95" s="992" t="s">
        <v>686</v>
      </c>
      <c r="I95" s="992" t="s">
        <v>687</v>
      </c>
      <c r="J95" s="992" t="s">
        <v>688</v>
      </c>
      <c r="K95" s="992" t="s">
        <v>548</v>
      </c>
      <c r="L95" s="992" t="s">
        <v>549</v>
      </c>
      <c r="M95" s="992" t="s">
        <v>550</v>
      </c>
      <c r="N95" s="992" t="s">
        <v>689</v>
      </c>
    </row>
    <row r="96" spans="2:14" ht="39" x14ac:dyDescent="0.25">
      <c r="B96" s="711" t="s">
        <v>510</v>
      </c>
      <c r="C96" s="992" t="s">
        <v>483</v>
      </c>
      <c r="D96" s="992" t="s">
        <v>483</v>
      </c>
      <c r="E96" s="992" t="s">
        <v>483</v>
      </c>
      <c r="F96" s="992" t="s">
        <v>483</v>
      </c>
      <c r="G96" s="992" t="s">
        <v>483</v>
      </c>
      <c r="H96" s="992" t="s">
        <v>483</v>
      </c>
      <c r="I96" s="992" t="s">
        <v>483</v>
      </c>
      <c r="J96" s="992" t="s">
        <v>483</v>
      </c>
      <c r="K96" s="992" t="s">
        <v>483</v>
      </c>
      <c r="L96" s="992" t="s">
        <v>483</v>
      </c>
      <c r="M96" s="992" t="s">
        <v>483</v>
      </c>
      <c r="N96" s="992" t="s">
        <v>483</v>
      </c>
    </row>
    <row r="97" spans="2:14" ht="26.25" x14ac:dyDescent="0.25">
      <c r="B97" s="711" t="s">
        <v>510</v>
      </c>
      <c r="C97" s="992" t="s">
        <v>514</v>
      </c>
      <c r="D97" s="992" t="s">
        <v>514</v>
      </c>
      <c r="E97" s="992" t="s">
        <v>514</v>
      </c>
      <c r="F97" s="992" t="s">
        <v>514</v>
      </c>
      <c r="G97" s="992" t="s">
        <v>514</v>
      </c>
      <c r="H97" s="992" t="s">
        <v>514</v>
      </c>
      <c r="I97" s="992" t="s">
        <v>514</v>
      </c>
      <c r="J97" s="992" t="s">
        <v>514</v>
      </c>
      <c r="K97" s="992" t="s">
        <v>514</v>
      </c>
      <c r="L97" s="992" t="s">
        <v>514</v>
      </c>
      <c r="M97" s="992" t="s">
        <v>514</v>
      </c>
      <c r="N97" s="992" t="s">
        <v>514</v>
      </c>
    </row>
    <row r="98" spans="2:14" x14ac:dyDescent="0.25">
      <c r="B98" s="711" t="s">
        <v>510</v>
      </c>
      <c r="C98" s="991" t="s">
        <v>515</v>
      </c>
      <c r="D98" s="991" t="s">
        <v>515</v>
      </c>
      <c r="E98" s="991" t="s">
        <v>515</v>
      </c>
      <c r="F98" s="991" t="s">
        <v>515</v>
      </c>
      <c r="G98" s="991" t="s">
        <v>515</v>
      </c>
      <c r="H98" s="991" t="s">
        <v>515</v>
      </c>
      <c r="I98" s="991" t="s">
        <v>515</v>
      </c>
      <c r="J98" s="991" t="s">
        <v>515</v>
      </c>
      <c r="K98" s="991" t="s">
        <v>515</v>
      </c>
      <c r="L98" s="991" t="s">
        <v>515</v>
      </c>
      <c r="M98" s="991" t="s">
        <v>515</v>
      </c>
      <c r="N98" s="991" t="s">
        <v>515</v>
      </c>
    </row>
    <row r="99" spans="2:14" ht="26.25" x14ac:dyDescent="0.25">
      <c r="B99" s="711" t="s">
        <v>510</v>
      </c>
      <c r="C99" s="991" t="s">
        <v>516</v>
      </c>
      <c r="D99" s="991" t="s">
        <v>516</v>
      </c>
      <c r="E99" s="991" t="s">
        <v>516</v>
      </c>
      <c r="F99" s="991" t="s">
        <v>516</v>
      </c>
      <c r="G99" s="991" t="s">
        <v>516</v>
      </c>
      <c r="H99" s="991" t="s">
        <v>516</v>
      </c>
      <c r="I99" s="991" t="s">
        <v>516</v>
      </c>
      <c r="J99" s="991" t="s">
        <v>516</v>
      </c>
      <c r="K99" s="991" t="s">
        <v>516</v>
      </c>
      <c r="L99" s="991" t="s">
        <v>516</v>
      </c>
      <c r="M99" s="991" t="s">
        <v>516</v>
      </c>
      <c r="N99" s="991" t="s">
        <v>516</v>
      </c>
    </row>
    <row r="100" spans="2:14" ht="26.25" x14ac:dyDescent="0.25">
      <c r="B100" s="711" t="s">
        <v>510</v>
      </c>
      <c r="C100" s="991" t="s">
        <v>501</v>
      </c>
      <c r="D100" s="991" t="s">
        <v>501</v>
      </c>
      <c r="E100" s="991" t="s">
        <v>501</v>
      </c>
      <c r="F100" s="991" t="s">
        <v>501</v>
      </c>
      <c r="G100" s="991" t="s">
        <v>501</v>
      </c>
      <c r="H100" s="991" t="s">
        <v>501</v>
      </c>
      <c r="I100" s="991" t="s">
        <v>501</v>
      </c>
      <c r="J100" s="991" t="s">
        <v>501</v>
      </c>
      <c r="K100" s="991" t="s">
        <v>501</v>
      </c>
      <c r="L100" s="991" t="s">
        <v>501</v>
      </c>
      <c r="M100" s="991" t="s">
        <v>501</v>
      </c>
      <c r="N100" s="991" t="s">
        <v>501</v>
      </c>
    </row>
    <row r="101" spans="2:14" x14ac:dyDescent="0.25">
      <c r="B101" s="711" t="s">
        <v>510</v>
      </c>
      <c r="C101" s="991" t="s">
        <v>517</v>
      </c>
      <c r="D101" s="991" t="s">
        <v>517</v>
      </c>
      <c r="E101" s="991" t="s">
        <v>517</v>
      </c>
      <c r="F101" s="991" t="s">
        <v>517</v>
      </c>
      <c r="G101" s="991" t="s">
        <v>517</v>
      </c>
      <c r="H101" s="991" t="s">
        <v>517</v>
      </c>
      <c r="I101" s="991" t="s">
        <v>517</v>
      </c>
      <c r="J101" s="991" t="s">
        <v>517</v>
      </c>
      <c r="K101" s="991" t="s">
        <v>517</v>
      </c>
      <c r="L101" s="991" t="s">
        <v>517</v>
      </c>
      <c r="M101" s="991" t="s">
        <v>517</v>
      </c>
      <c r="N101" s="991" t="s">
        <v>517</v>
      </c>
    </row>
    <row r="102" spans="2:14" x14ac:dyDescent="0.25">
      <c r="B102" s="991" t="s">
        <v>519</v>
      </c>
      <c r="C102" s="790">
        <v>5954368</v>
      </c>
      <c r="D102" s="790">
        <v>2882844</v>
      </c>
      <c r="E102" s="790">
        <v>1706750</v>
      </c>
      <c r="F102" s="790">
        <v>454633</v>
      </c>
      <c r="G102" s="790">
        <v>322842</v>
      </c>
      <c r="H102" s="790">
        <v>259023</v>
      </c>
      <c r="I102" s="793" t="s">
        <v>510</v>
      </c>
      <c r="J102" s="793" t="s">
        <v>510</v>
      </c>
      <c r="K102" s="790">
        <v>3071524</v>
      </c>
      <c r="L102" s="790">
        <v>1821916</v>
      </c>
      <c r="M102" s="790">
        <v>1097892</v>
      </c>
      <c r="N102" s="790">
        <v>151716</v>
      </c>
    </row>
    <row r="103" spans="2:14" x14ac:dyDescent="0.25">
      <c r="B103" s="409"/>
      <c r="C103" s="409"/>
      <c r="D103" s="408">
        <f>D102/$C$102</f>
        <v>0.48415616905102271</v>
      </c>
      <c r="E103" s="408">
        <f>E102/$C$102</f>
        <v>0.28663831325171707</v>
      </c>
      <c r="F103" s="408">
        <f>F102/$C$102</f>
        <v>7.6352855584337409E-2</v>
      </c>
      <c r="G103" s="408">
        <f>G102/$C$102</f>
        <v>5.421935627760998E-2</v>
      </c>
      <c r="H103" s="408">
        <f>H102/$C$102</f>
        <v>4.3501342207938776E-2</v>
      </c>
      <c r="I103" s="408"/>
      <c r="J103" s="408"/>
      <c r="K103" s="408">
        <f>K102/$C$102</f>
        <v>0.51584383094897723</v>
      </c>
      <c r="L103" s="408">
        <f>L102/$C$102</f>
        <v>0.30597974461773275</v>
      </c>
      <c r="M103" s="408">
        <f>M102/$C$102</f>
        <v>0.18438430409407011</v>
      </c>
      <c r="N103" s="408">
        <f>N102/$C$102</f>
        <v>2.5479782237174457E-2</v>
      </c>
    </row>
    <row r="104" spans="2:14" x14ac:dyDescent="0.25">
      <c r="B104" s="409"/>
      <c r="C104" s="409"/>
      <c r="D104" s="409"/>
      <c r="E104" s="409"/>
      <c r="F104" s="409"/>
      <c r="G104" s="408"/>
      <c r="H104" s="409"/>
      <c r="I104" s="409"/>
      <c r="J104" s="409"/>
      <c r="K104" s="409"/>
      <c r="L104" s="409"/>
      <c r="M104" s="409"/>
      <c r="N104" s="409"/>
    </row>
    <row r="105" spans="2:14" x14ac:dyDescent="0.25">
      <c r="B105" s="719" t="s">
        <v>524</v>
      </c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</row>
    <row r="106" spans="2:14" x14ac:dyDescent="0.25">
      <c r="B106" s="409" t="s">
        <v>525</v>
      </c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</row>
    <row r="107" spans="2:14" x14ac:dyDescent="0.25">
      <c r="B107" s="409" t="s">
        <v>526</v>
      </c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</row>
    <row r="108" spans="2:14" x14ac:dyDescent="0.25"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</row>
    <row r="109" spans="2:14" x14ac:dyDescent="0.25">
      <c r="B109" s="719" t="s">
        <v>527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</row>
    <row r="110" spans="2:14" x14ac:dyDescent="0.25">
      <c r="B110" s="409" t="s">
        <v>528</v>
      </c>
      <c r="C110" s="409"/>
      <c r="D110" s="409"/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</row>
    <row r="111" spans="2:14" x14ac:dyDescent="0.25">
      <c r="B111" s="409"/>
      <c r="C111" s="409"/>
      <c r="D111" s="409"/>
      <c r="E111" s="409"/>
      <c r="F111" s="409"/>
      <c r="G111" s="409"/>
      <c r="H111" s="409"/>
      <c r="I111" s="409"/>
      <c r="J111" s="409"/>
      <c r="K111" s="409"/>
      <c r="L111" s="681"/>
      <c r="M111" s="409"/>
      <c r="N111" s="409"/>
    </row>
    <row r="112" spans="2:14" x14ac:dyDescent="0.25"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681"/>
      <c r="M112" s="409"/>
      <c r="N112" s="409"/>
    </row>
    <row r="113" spans="2:14" x14ac:dyDescent="0.25">
      <c r="B113" s="409"/>
      <c r="C113" s="409"/>
      <c r="D113" s="409"/>
      <c r="E113" s="409"/>
      <c r="F113" s="409"/>
      <c r="G113" s="409"/>
      <c r="H113" s="409"/>
      <c r="I113" s="409"/>
      <c r="J113" s="409"/>
      <c r="K113" s="409"/>
      <c r="L113" s="681"/>
      <c r="M113" s="409"/>
      <c r="N113" s="409"/>
    </row>
    <row r="114" spans="2:14" x14ac:dyDescent="0.25">
      <c r="B114" s="409"/>
      <c r="C114" s="409"/>
      <c r="D114" s="409"/>
      <c r="E114" s="409"/>
      <c r="F114" s="409"/>
      <c r="G114" s="409"/>
      <c r="H114" s="409"/>
      <c r="I114" s="409"/>
      <c r="J114" s="409"/>
      <c r="K114" s="409"/>
      <c r="L114" s="681"/>
      <c r="M114" s="409"/>
      <c r="N114" s="409"/>
    </row>
    <row r="115" spans="2:14" x14ac:dyDescent="0.25">
      <c r="B115" s="409"/>
      <c r="C115" s="409"/>
      <c r="D115" s="409"/>
      <c r="E115" s="409"/>
      <c r="F115" s="409"/>
      <c r="G115" s="409"/>
      <c r="H115" s="409"/>
      <c r="I115" s="409"/>
      <c r="J115" s="409"/>
      <c r="K115" s="409"/>
      <c r="L115" s="681"/>
      <c r="M115" s="409"/>
      <c r="N115" s="409"/>
    </row>
  </sheetData>
  <mergeCells count="7">
    <mergeCell ref="C94:N94"/>
    <mergeCell ref="B88:L88"/>
    <mergeCell ref="B89:L89"/>
    <mergeCell ref="B90:L90"/>
    <mergeCell ref="B91:L91"/>
    <mergeCell ref="B92:L92"/>
    <mergeCell ref="B93:L9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26"/>
  <sheetViews>
    <sheetView workbookViewId="0">
      <selection activeCell="M19" sqref="M19"/>
    </sheetView>
  </sheetViews>
  <sheetFormatPr baseColWidth="10" defaultRowHeight="13.5" x14ac:dyDescent="0.25"/>
  <sheetData>
    <row r="2" spans="2:2" x14ac:dyDescent="0.25">
      <c r="B2" s="43" t="s">
        <v>467</v>
      </c>
    </row>
    <row r="3" spans="2:2" ht="14.25" thickBot="1" x14ac:dyDescent="0.3">
      <c r="B3" s="44" t="s">
        <v>468</v>
      </c>
    </row>
    <row r="19" spans="1:12" x14ac:dyDescent="0.25">
      <c r="A19" s="409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</row>
    <row r="20" spans="1:12" x14ac:dyDescent="0.25">
      <c r="A20" s="40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</row>
    <row r="21" spans="1:12" x14ac:dyDescent="0.25">
      <c r="A21" s="409"/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</row>
    <row r="22" spans="1:12" x14ac:dyDescent="0.25">
      <c r="A22" s="409"/>
      <c r="B22" s="409"/>
      <c r="C22" s="409" t="s">
        <v>191</v>
      </c>
      <c r="D22" s="409" t="s">
        <v>192</v>
      </c>
      <c r="E22" s="409" t="s">
        <v>193</v>
      </c>
      <c r="F22" s="409" t="s">
        <v>194</v>
      </c>
      <c r="G22" s="409" t="s">
        <v>195</v>
      </c>
      <c r="H22" s="409"/>
      <c r="I22" s="409"/>
      <c r="J22" s="409"/>
      <c r="K22" s="409"/>
      <c r="L22" s="409"/>
    </row>
    <row r="23" spans="1:12" x14ac:dyDescent="0.25">
      <c r="A23" s="409"/>
      <c r="B23" s="409" t="s">
        <v>196</v>
      </c>
      <c r="C23" s="409">
        <v>2.7</v>
      </c>
      <c r="D23" s="409">
        <v>6.4</v>
      </c>
      <c r="E23" s="409">
        <v>22.7</v>
      </c>
      <c r="F23" s="409">
        <v>18.600000000000001</v>
      </c>
      <c r="G23" s="409">
        <v>44.3</v>
      </c>
      <c r="H23" s="409"/>
      <c r="I23" s="409"/>
      <c r="J23" s="409"/>
      <c r="K23" s="409"/>
      <c r="L23" s="409"/>
    </row>
    <row r="24" spans="1:12" x14ac:dyDescent="0.25">
      <c r="A24" s="409"/>
      <c r="B24" s="409" t="s">
        <v>18</v>
      </c>
      <c r="C24" s="409">
        <v>2.8</v>
      </c>
      <c r="D24" s="409">
        <v>5.5</v>
      </c>
      <c r="E24" s="409">
        <v>21.5</v>
      </c>
      <c r="F24" s="409">
        <v>22.3</v>
      </c>
      <c r="G24" s="409">
        <v>40</v>
      </c>
      <c r="H24" s="409"/>
      <c r="I24" s="409"/>
      <c r="J24" s="409"/>
      <c r="K24" s="409"/>
      <c r="L24" s="409"/>
    </row>
    <row r="25" spans="1:12" ht="14.25" thickBot="1" x14ac:dyDescent="0.3">
      <c r="A25" s="409"/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</row>
    <row r="26" spans="1:12" ht="45" x14ac:dyDescent="0.25">
      <c r="B26" s="149" t="s">
        <v>429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O29"/>
  <sheetViews>
    <sheetView zoomScaleNormal="100" workbookViewId="0">
      <selection activeCell="N12" sqref="A2:N12"/>
    </sheetView>
  </sheetViews>
  <sheetFormatPr baseColWidth="10" defaultRowHeight="13.5" x14ac:dyDescent="0.25"/>
  <cols>
    <col min="2" max="2" width="7" customWidth="1"/>
    <col min="3" max="3" width="24.5703125" customWidth="1"/>
    <col min="7" max="7" width="11.42578125" style="169"/>
    <col min="12" max="12" width="25.5703125" customWidth="1"/>
  </cols>
  <sheetData>
    <row r="2" spans="3:15" x14ac:dyDescent="0.25">
      <c r="C2" s="261"/>
      <c r="I2" s="261"/>
    </row>
    <row r="3" spans="3:15" ht="24" customHeight="1" x14ac:dyDescent="0.25">
      <c r="C3" s="1001" t="s">
        <v>606</v>
      </c>
      <c r="D3" s="1001"/>
      <c r="E3" s="1001"/>
      <c r="F3" s="1001"/>
      <c r="G3" s="1001"/>
      <c r="I3" s="1014" t="s">
        <v>382</v>
      </c>
      <c r="J3" s="1014"/>
      <c r="K3" s="1014"/>
      <c r="L3" s="1014"/>
    </row>
    <row r="4" spans="3:15" ht="24" customHeight="1" thickBot="1" x14ac:dyDescent="0.3">
      <c r="C4" s="1002" t="s">
        <v>607</v>
      </c>
      <c r="D4" s="1002"/>
      <c r="E4" s="1002"/>
      <c r="F4" s="1002"/>
      <c r="G4" s="1002"/>
      <c r="I4" s="1015" t="s">
        <v>378</v>
      </c>
      <c r="J4" s="1015"/>
      <c r="K4" s="1015"/>
      <c r="L4" s="1015"/>
    </row>
    <row r="5" spans="3:15" ht="20.25" thickBot="1" x14ac:dyDescent="0.3">
      <c r="C5" s="1003"/>
      <c r="D5" s="1006" t="s">
        <v>21</v>
      </c>
      <c r="E5" s="1007"/>
      <c r="F5" s="1007"/>
      <c r="G5" s="1007"/>
      <c r="I5" s="290" t="s">
        <v>21</v>
      </c>
      <c r="J5" s="291"/>
      <c r="K5" s="291"/>
      <c r="L5" s="291"/>
    </row>
    <row r="6" spans="3:15" ht="33" customHeight="1" x14ac:dyDescent="0.25">
      <c r="C6" s="1004"/>
      <c r="D6" s="1008" t="s">
        <v>22</v>
      </c>
      <c r="E6" s="1009"/>
      <c r="F6" s="1008" t="s">
        <v>24</v>
      </c>
      <c r="G6" s="1012"/>
      <c r="I6" s="1008" t="s">
        <v>22</v>
      </c>
      <c r="J6" s="1009"/>
      <c r="K6" s="1008" t="s">
        <v>24</v>
      </c>
      <c r="L6" s="1012"/>
    </row>
    <row r="7" spans="3:15" ht="25.5" customHeight="1" thickBot="1" x14ac:dyDescent="0.3">
      <c r="C7" s="1005"/>
      <c r="D7" s="1010" t="s">
        <v>23</v>
      </c>
      <c r="E7" s="1011"/>
      <c r="F7" s="1010" t="s">
        <v>25</v>
      </c>
      <c r="G7" s="1013"/>
      <c r="I7" s="1010" t="s">
        <v>23</v>
      </c>
      <c r="J7" s="1011"/>
      <c r="K7" s="1010" t="s">
        <v>25</v>
      </c>
      <c r="L7" s="1013"/>
    </row>
    <row r="8" spans="3:15" ht="20.25" thickBot="1" x14ac:dyDescent="0.3">
      <c r="C8" s="292" t="s">
        <v>26</v>
      </c>
      <c r="D8" s="24">
        <v>46445828</v>
      </c>
      <c r="E8" s="25">
        <v>100</v>
      </c>
      <c r="F8" s="24">
        <v>175470740</v>
      </c>
      <c r="G8" s="26">
        <v>100</v>
      </c>
      <c r="I8" s="24">
        <v>46557008</v>
      </c>
      <c r="J8" s="25">
        <v>100</v>
      </c>
      <c r="K8" s="24">
        <v>181950842</v>
      </c>
      <c r="L8" s="166">
        <v>100</v>
      </c>
    </row>
    <row r="9" spans="3:15" ht="50.25" customHeight="1" x14ac:dyDescent="0.25">
      <c r="C9" s="27" t="s">
        <v>27</v>
      </c>
      <c r="D9" s="28"/>
      <c r="E9" s="28"/>
      <c r="F9" s="29"/>
      <c r="G9" s="293"/>
      <c r="I9" s="28"/>
      <c r="J9" s="28"/>
      <c r="K9" s="29"/>
      <c r="L9" s="167"/>
    </row>
    <row r="10" spans="3:15" ht="19.5" x14ac:dyDescent="0.25">
      <c r="C10" s="30" t="s">
        <v>28</v>
      </c>
      <c r="D10" s="31">
        <v>8405303</v>
      </c>
      <c r="E10" s="32">
        <v>18.100000000000001</v>
      </c>
      <c r="F10" s="31">
        <v>27211610</v>
      </c>
      <c r="G10" s="33">
        <v>15.5</v>
      </c>
      <c r="H10" s="30" t="s">
        <v>28</v>
      </c>
      <c r="I10" s="31">
        <v>8388107</v>
      </c>
      <c r="J10" s="162">
        <f>I10*J8/I8</f>
        <v>18.016851512451144</v>
      </c>
      <c r="K10" s="31">
        <v>28793268</v>
      </c>
      <c r="L10" s="168">
        <f t="shared" ref="L10:L27" si="0">K10*$L$8/$K$8</f>
        <v>15.824751170978368</v>
      </c>
      <c r="M10" s="408">
        <f t="shared" ref="M10:M27" si="1">K10/F10-1</f>
        <v>5.8124381468057207E-2</v>
      </c>
      <c r="N10" s="409" t="s">
        <v>537</v>
      </c>
      <c r="O10" s="409"/>
    </row>
    <row r="11" spans="3:15" x14ac:dyDescent="0.25">
      <c r="C11" s="34" t="s">
        <v>29</v>
      </c>
      <c r="D11" s="35">
        <v>1318738</v>
      </c>
      <c r="E11" s="28">
        <v>2.8</v>
      </c>
      <c r="F11" s="35">
        <v>6267501</v>
      </c>
      <c r="G11" s="36">
        <v>3.6</v>
      </c>
      <c r="H11" s="34" t="s">
        <v>29</v>
      </c>
      <c r="I11" s="35">
        <v>1308563</v>
      </c>
      <c r="J11" s="163">
        <f>I11*J8/I8</f>
        <v>2.8106681597752159</v>
      </c>
      <c r="K11" s="35">
        <v>6696554</v>
      </c>
      <c r="L11" s="170">
        <f t="shared" si="0"/>
        <v>3.680419351947819</v>
      </c>
      <c r="M11" s="408">
        <f t="shared" si="1"/>
        <v>6.8456790034816084E-2</v>
      </c>
      <c r="N11" s="409" t="s">
        <v>354</v>
      </c>
      <c r="O11" s="409"/>
    </row>
    <row r="12" spans="3:15" ht="19.5" x14ac:dyDescent="0.25">
      <c r="C12" s="30" t="s">
        <v>30</v>
      </c>
      <c r="D12" s="31">
        <v>1041026</v>
      </c>
      <c r="E12" s="32">
        <v>2.2000000000000002</v>
      </c>
      <c r="F12" s="31">
        <v>4510451</v>
      </c>
      <c r="G12" s="33">
        <v>2.6</v>
      </c>
      <c r="H12" s="30" t="s">
        <v>30</v>
      </c>
      <c r="I12" s="31">
        <v>1042608</v>
      </c>
      <c r="J12" s="162">
        <f>I12*J8/I8</f>
        <v>2.2394222584062962</v>
      </c>
      <c r="K12" s="31">
        <v>4238012</v>
      </c>
      <c r="L12" s="168">
        <f t="shared" si="0"/>
        <v>2.3292071382664994</v>
      </c>
      <c r="M12" s="408">
        <f t="shared" si="1"/>
        <v>-6.0401720360114819E-2</v>
      </c>
      <c r="N12" s="409" t="s">
        <v>609</v>
      </c>
      <c r="O12" s="409"/>
    </row>
    <row r="13" spans="3:15" ht="19.5" x14ac:dyDescent="0.25">
      <c r="C13" s="34" t="s">
        <v>31</v>
      </c>
      <c r="D13" s="35">
        <v>1135633</v>
      </c>
      <c r="E13" s="28">
        <v>2.4</v>
      </c>
      <c r="F13" s="35">
        <v>3208440</v>
      </c>
      <c r="G13" s="36">
        <v>1.8</v>
      </c>
      <c r="H13" s="34" t="s">
        <v>31</v>
      </c>
      <c r="I13" s="35">
        <v>1107220</v>
      </c>
      <c r="J13" s="163">
        <f>I13*J8/I8</f>
        <v>2.3782026542599128</v>
      </c>
      <c r="K13" s="35">
        <v>3040618</v>
      </c>
      <c r="L13" s="170">
        <f t="shared" si="0"/>
        <v>1.6711205986065181</v>
      </c>
      <c r="M13" s="408">
        <f t="shared" si="1"/>
        <v>-5.2306416825622426E-2</v>
      </c>
      <c r="N13" s="409" t="s">
        <v>610</v>
      </c>
      <c r="O13" s="409"/>
    </row>
    <row r="14" spans="3:15" ht="19.5" x14ac:dyDescent="0.25">
      <c r="C14" s="30" t="s">
        <v>32</v>
      </c>
      <c r="D14" s="31">
        <v>2135722</v>
      </c>
      <c r="E14" s="32">
        <v>4.5999999999999996</v>
      </c>
      <c r="F14" s="31">
        <v>5557153</v>
      </c>
      <c r="G14" s="33">
        <v>3.2</v>
      </c>
      <c r="H14" s="30" t="s">
        <v>32</v>
      </c>
      <c r="I14" s="31">
        <v>2101924</v>
      </c>
      <c r="J14" s="162">
        <f>I14*J8/I8</f>
        <v>4.514731702690173</v>
      </c>
      <c r="K14" s="31">
        <v>5727601</v>
      </c>
      <c r="L14" s="168">
        <f t="shared" si="0"/>
        <v>3.1478837564269146</v>
      </c>
      <c r="M14" s="408">
        <f t="shared" si="1"/>
        <v>3.0671820624697643E-2</v>
      </c>
      <c r="N14" s="409" t="s">
        <v>611</v>
      </c>
      <c r="O14" s="409"/>
    </row>
    <row r="15" spans="3:15" ht="19.5" x14ac:dyDescent="0.25">
      <c r="C15" s="34" t="s">
        <v>33</v>
      </c>
      <c r="D15" s="35">
        <v>582548</v>
      </c>
      <c r="E15" s="28">
        <v>1.3</v>
      </c>
      <c r="F15" s="35">
        <v>2183740</v>
      </c>
      <c r="G15" s="36">
        <v>1.2</v>
      </c>
      <c r="H15" s="34" t="s">
        <v>33</v>
      </c>
      <c r="I15" s="35">
        <v>582206</v>
      </c>
      <c r="J15" s="163">
        <f>I15*J8/I8</f>
        <v>1.2505227999187576</v>
      </c>
      <c r="K15" s="35">
        <v>2204575</v>
      </c>
      <c r="L15" s="170">
        <f t="shared" si="0"/>
        <v>1.2116322055822089</v>
      </c>
      <c r="M15" s="408">
        <f t="shared" si="1"/>
        <v>9.5409709947154031E-3</v>
      </c>
      <c r="N15" s="409" t="s">
        <v>351</v>
      </c>
      <c r="O15" s="409"/>
    </row>
    <row r="16" spans="3:15" ht="29.25" x14ac:dyDescent="0.25">
      <c r="C16" s="30" t="s">
        <v>34</v>
      </c>
      <c r="D16" s="31">
        <v>2049147</v>
      </c>
      <c r="E16" s="32">
        <v>4.4000000000000004</v>
      </c>
      <c r="F16" s="31">
        <v>8130607</v>
      </c>
      <c r="G16" s="33">
        <v>4.5999999999999996</v>
      </c>
      <c r="H16" s="30" t="s">
        <v>34</v>
      </c>
      <c r="I16" s="31">
        <v>2041631</v>
      </c>
      <c r="J16" s="162">
        <f>I16*J8/I8</f>
        <v>4.3852281057236322</v>
      </c>
      <c r="K16" s="31">
        <v>8278442</v>
      </c>
      <c r="L16" s="168">
        <f t="shared" si="0"/>
        <v>4.5498234077971453</v>
      </c>
      <c r="M16" s="408">
        <f t="shared" si="1"/>
        <v>1.818252929947306E-2</v>
      </c>
      <c r="N16" s="409" t="s">
        <v>612</v>
      </c>
      <c r="O16" s="409"/>
    </row>
    <row r="17" spans="3:15" ht="29.25" x14ac:dyDescent="0.25">
      <c r="C17" s="34" t="s">
        <v>35</v>
      </c>
      <c r="D17" s="35">
        <v>2454848</v>
      </c>
      <c r="E17" s="28">
        <v>5.3</v>
      </c>
      <c r="F17" s="35">
        <v>10767194</v>
      </c>
      <c r="G17" s="36">
        <v>6.1</v>
      </c>
      <c r="H17" s="34" t="s">
        <v>35</v>
      </c>
      <c r="I17" s="35">
        <v>2447519</v>
      </c>
      <c r="J17" s="163">
        <f>I17*J8/I8</f>
        <v>5.2570367064825128</v>
      </c>
      <c r="K17" s="35">
        <v>11151822</v>
      </c>
      <c r="L17" s="170">
        <f t="shared" si="0"/>
        <v>6.1290301695883329</v>
      </c>
      <c r="M17" s="408">
        <f t="shared" si="1"/>
        <v>3.5722213234014255E-2</v>
      </c>
      <c r="N17" s="409" t="s">
        <v>352</v>
      </c>
      <c r="O17" s="409"/>
    </row>
    <row r="18" spans="3:15" ht="19.5" x14ac:dyDescent="0.25">
      <c r="C18" s="30" t="s">
        <v>36</v>
      </c>
      <c r="D18" s="31">
        <v>7408853</v>
      </c>
      <c r="E18" s="32">
        <v>16</v>
      </c>
      <c r="F18" s="31">
        <v>26973223</v>
      </c>
      <c r="G18" s="33">
        <v>15.4</v>
      </c>
      <c r="H18" s="30" t="s">
        <v>36</v>
      </c>
      <c r="I18" s="31">
        <v>7522596</v>
      </c>
      <c r="J18" s="162">
        <f>I18*J8/I8</f>
        <v>16.157816670693272</v>
      </c>
      <c r="K18" s="31">
        <v>28558533</v>
      </c>
      <c r="L18" s="168">
        <f t="shared" si="0"/>
        <v>15.695741050761391</v>
      </c>
      <c r="M18" s="408">
        <f t="shared" si="1"/>
        <v>5.8773473233065143E-2</v>
      </c>
      <c r="N18" s="409" t="s">
        <v>350</v>
      </c>
      <c r="O18" s="409"/>
    </row>
    <row r="19" spans="3:15" ht="39" x14ac:dyDescent="0.25">
      <c r="C19" s="34" t="s">
        <v>37</v>
      </c>
      <c r="D19" s="35">
        <v>4933051</v>
      </c>
      <c r="E19" s="28">
        <v>10.6</v>
      </c>
      <c r="F19" s="35">
        <v>14881010</v>
      </c>
      <c r="G19" s="36">
        <v>8.5</v>
      </c>
      <c r="H19" s="34" t="s">
        <v>37</v>
      </c>
      <c r="I19" s="35">
        <v>4959968</v>
      </c>
      <c r="J19" s="163">
        <f>I19*J8/I8</f>
        <v>10.6535368424019</v>
      </c>
      <c r="K19" s="35">
        <v>15448191</v>
      </c>
      <c r="L19" s="170">
        <f t="shared" si="0"/>
        <v>8.4903102564372848</v>
      </c>
      <c r="M19" s="408">
        <f t="shared" si="1"/>
        <v>3.8114415620982722E-2</v>
      </c>
      <c r="N19" s="409" t="s">
        <v>613</v>
      </c>
      <c r="O19" s="409"/>
    </row>
    <row r="20" spans="3:15" ht="19.5" x14ac:dyDescent="0.25">
      <c r="C20" s="30" t="s">
        <v>38</v>
      </c>
      <c r="D20" s="31">
        <v>1085115</v>
      </c>
      <c r="E20" s="32">
        <v>2.2999999999999998</v>
      </c>
      <c r="F20" s="31">
        <v>4175128</v>
      </c>
      <c r="G20" s="33">
        <v>2.4</v>
      </c>
      <c r="H20" s="30" t="s">
        <v>38</v>
      </c>
      <c r="I20" s="31">
        <v>1087778</v>
      </c>
      <c r="J20" s="162">
        <f>I20*J8/I8</f>
        <v>2.3364430978897959</v>
      </c>
      <c r="K20" s="31">
        <v>4077912</v>
      </c>
      <c r="L20" s="168">
        <f t="shared" si="0"/>
        <v>2.2412163390812996</v>
      </c>
      <c r="M20" s="408">
        <f t="shared" si="1"/>
        <v>-2.3284555587277822E-2</v>
      </c>
      <c r="N20" s="409" t="s">
        <v>614</v>
      </c>
      <c r="O20" s="409"/>
    </row>
    <row r="21" spans="3:15" x14ac:dyDescent="0.25">
      <c r="C21" s="34" t="s">
        <v>39</v>
      </c>
      <c r="D21" s="35">
        <v>2720544</v>
      </c>
      <c r="E21" s="28">
        <v>5.9</v>
      </c>
      <c r="F21" s="35">
        <v>9646607</v>
      </c>
      <c r="G21" s="36">
        <v>5.5</v>
      </c>
      <c r="H21" s="34" t="s">
        <v>39</v>
      </c>
      <c r="I21" s="35">
        <v>2718525</v>
      </c>
      <c r="J21" s="163">
        <f>I21*J8/I8</f>
        <v>5.839131672722611</v>
      </c>
      <c r="K21" s="35">
        <v>9188278</v>
      </c>
      <c r="L21" s="170">
        <f t="shared" si="0"/>
        <v>5.0498683594989906</v>
      </c>
      <c r="M21" s="408">
        <f t="shared" si="1"/>
        <v>-4.7511938653663432E-2</v>
      </c>
      <c r="N21" s="409" t="s">
        <v>615</v>
      </c>
      <c r="O21" s="409"/>
    </row>
    <row r="22" spans="3:15" x14ac:dyDescent="0.25">
      <c r="C22" s="30" t="s">
        <v>40</v>
      </c>
      <c r="D22" s="31">
        <v>6424843</v>
      </c>
      <c r="E22" s="32">
        <v>13.8</v>
      </c>
      <c r="F22" s="31">
        <v>33465795</v>
      </c>
      <c r="G22" s="33">
        <v>19.100000000000001</v>
      </c>
      <c r="H22" s="30" t="s">
        <v>40</v>
      </c>
      <c r="I22" s="31">
        <v>6466996</v>
      </c>
      <c r="J22" s="162">
        <f>I22*J8/I8</f>
        <v>13.890488838973502</v>
      </c>
      <c r="K22" s="31">
        <v>34655875</v>
      </c>
      <c r="L22" s="168">
        <f t="shared" si="0"/>
        <v>19.046834089396519</v>
      </c>
      <c r="M22" s="408">
        <f t="shared" si="1"/>
        <v>3.5561085580067653E-2</v>
      </c>
      <c r="N22" s="409" t="s">
        <v>356</v>
      </c>
      <c r="O22" s="409"/>
    </row>
    <row r="23" spans="3:15" x14ac:dyDescent="0.25">
      <c r="C23" s="34" t="s">
        <v>41</v>
      </c>
      <c r="D23" s="35">
        <v>1466507</v>
      </c>
      <c r="E23" s="28">
        <v>3.2</v>
      </c>
      <c r="F23" s="35">
        <v>3959074</v>
      </c>
      <c r="G23" s="36">
        <v>2.2999999999999998</v>
      </c>
      <c r="H23" s="34" t="s">
        <v>41</v>
      </c>
      <c r="I23" s="35">
        <v>1464847</v>
      </c>
      <c r="J23" s="163">
        <f>I23*J8/I8</f>
        <v>3.1463512431898546</v>
      </c>
      <c r="K23" s="35">
        <v>4349764</v>
      </c>
      <c r="L23" s="170">
        <f t="shared" si="0"/>
        <v>2.3906259252155588</v>
      </c>
      <c r="M23" s="410">
        <f t="shared" si="1"/>
        <v>9.8682166587439335E-2</v>
      </c>
      <c r="N23" s="409" t="s">
        <v>616</v>
      </c>
      <c r="O23" s="409"/>
    </row>
    <row r="24" spans="3:15" ht="19.5" x14ac:dyDescent="0.25">
      <c r="C24" s="30" t="s">
        <v>42</v>
      </c>
      <c r="D24" s="31">
        <v>637540</v>
      </c>
      <c r="E24" s="32">
        <v>1.4</v>
      </c>
      <c r="F24" s="31">
        <v>3068764</v>
      </c>
      <c r="G24" s="33">
        <v>1.7</v>
      </c>
      <c r="H24" s="30" t="s">
        <v>42</v>
      </c>
      <c r="I24" s="31">
        <v>640647</v>
      </c>
      <c r="J24" s="162">
        <f>I24*J8/I8</f>
        <v>1.376048478029344</v>
      </c>
      <c r="K24" s="31">
        <v>3246901</v>
      </c>
      <c r="L24" s="170">
        <f t="shared" si="0"/>
        <v>1.784493528202524</v>
      </c>
      <c r="M24" s="408">
        <f t="shared" si="1"/>
        <v>5.8048452080381452E-2</v>
      </c>
      <c r="N24" s="409" t="s">
        <v>355</v>
      </c>
      <c r="O24" s="409"/>
    </row>
    <row r="25" spans="3:15" x14ac:dyDescent="0.25">
      <c r="C25" s="27" t="s">
        <v>18</v>
      </c>
      <c r="D25" s="37">
        <v>2164144</v>
      </c>
      <c r="E25" s="38">
        <v>4.7</v>
      </c>
      <c r="F25" s="37">
        <v>9547080</v>
      </c>
      <c r="G25" s="39">
        <v>5.4</v>
      </c>
      <c r="H25" s="27" t="s">
        <v>18</v>
      </c>
      <c r="I25" s="37">
        <v>2189534</v>
      </c>
      <c r="J25" s="164">
        <f>I25*J8/I8</f>
        <v>4.7029096027820341</v>
      </c>
      <c r="K25" s="37">
        <v>10488344</v>
      </c>
      <c r="L25" s="168">
        <f t="shared" si="0"/>
        <v>5.7643833272285709</v>
      </c>
      <c r="M25" s="410">
        <f t="shared" si="1"/>
        <v>9.8591820745191239E-2</v>
      </c>
      <c r="N25" s="409" t="s">
        <v>18</v>
      </c>
      <c r="O25" s="409"/>
    </row>
    <row r="26" spans="3:15" ht="19.5" x14ac:dyDescent="0.25">
      <c r="C26" s="30" t="s">
        <v>43</v>
      </c>
      <c r="D26" s="31">
        <v>312815</v>
      </c>
      <c r="E26" s="32">
        <v>0.7</v>
      </c>
      <c r="F26" s="31">
        <v>1355419</v>
      </c>
      <c r="G26" s="33">
        <v>0.8</v>
      </c>
      <c r="H26" s="30" t="s">
        <v>43</v>
      </c>
      <c r="I26" s="31">
        <v>315794</v>
      </c>
      <c r="J26" s="162">
        <f>I26*J8/I8</f>
        <v>0.67829530626194878</v>
      </c>
      <c r="K26" s="31">
        <v>1215566</v>
      </c>
      <c r="L26" s="170">
        <f t="shared" si="0"/>
        <v>0.66807385260684859</v>
      </c>
      <c r="M26" s="408">
        <f t="shared" si="1"/>
        <v>-0.10318064008251326</v>
      </c>
      <c r="N26" s="409" t="s">
        <v>353</v>
      </c>
      <c r="O26" s="409"/>
    </row>
    <row r="27" spans="3:15" ht="30" thickBot="1" x14ac:dyDescent="0.3">
      <c r="C27" s="40" t="s">
        <v>44</v>
      </c>
      <c r="D27" s="41">
        <v>169440</v>
      </c>
      <c r="E27" s="42">
        <v>0.4</v>
      </c>
      <c r="F27" s="41">
        <v>561945</v>
      </c>
      <c r="G27" s="294">
        <v>0.3</v>
      </c>
      <c r="H27" s="40" t="s">
        <v>44</v>
      </c>
      <c r="I27" s="41">
        <v>170545</v>
      </c>
      <c r="J27" s="165">
        <f>I27*J8/I8</f>
        <v>0.3663143473480942</v>
      </c>
      <c r="K27" s="41">
        <v>590586</v>
      </c>
      <c r="L27" s="168">
        <f t="shared" si="0"/>
        <v>0.32458547237720392</v>
      </c>
      <c r="M27" s="408">
        <f t="shared" si="1"/>
        <v>5.0967621386434514E-2</v>
      </c>
      <c r="N27" s="409" t="s">
        <v>617</v>
      </c>
      <c r="O27" s="409"/>
    </row>
    <row r="28" spans="3:15" ht="19.5" customHeight="1" x14ac:dyDescent="0.25">
      <c r="C28" s="999" t="s">
        <v>608</v>
      </c>
      <c r="D28" s="999"/>
      <c r="E28" s="999"/>
      <c r="F28" s="999"/>
      <c r="G28" s="999"/>
      <c r="I28" s="288"/>
      <c r="J28" s="288"/>
      <c r="K28" s="288"/>
      <c r="L28" s="288"/>
    </row>
    <row r="29" spans="3:15" ht="13.5" customHeight="1" x14ac:dyDescent="0.25">
      <c r="C29" s="1000"/>
      <c r="D29" s="1000"/>
      <c r="E29" s="1000"/>
      <c r="F29" s="1000"/>
      <c r="G29" s="1000"/>
      <c r="I29" s="289"/>
      <c r="J29" s="289"/>
      <c r="K29" s="289"/>
      <c r="L29" s="289"/>
    </row>
  </sheetData>
  <mergeCells count="15">
    <mergeCell ref="I6:J6"/>
    <mergeCell ref="I7:J7"/>
    <mergeCell ref="K6:L6"/>
    <mergeCell ref="K7:L7"/>
    <mergeCell ref="I3:L3"/>
    <mergeCell ref="I4:L4"/>
    <mergeCell ref="C28:G29"/>
    <mergeCell ref="C3:G3"/>
    <mergeCell ref="C4:G4"/>
    <mergeCell ref="C5:C7"/>
    <mergeCell ref="D5:G5"/>
    <mergeCell ref="D6:E6"/>
    <mergeCell ref="D7:E7"/>
    <mergeCell ref="F6:G6"/>
    <mergeCell ref="F7:G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Z85"/>
  <sheetViews>
    <sheetView zoomScale="90" zoomScaleNormal="90" workbookViewId="0">
      <selection activeCell="G86" sqref="G86"/>
    </sheetView>
  </sheetViews>
  <sheetFormatPr baseColWidth="10" defaultRowHeight="13.5" x14ac:dyDescent="0.25"/>
  <cols>
    <col min="1" max="1" width="2.7109375" customWidth="1"/>
    <col min="2" max="2" width="34.85546875" customWidth="1"/>
  </cols>
  <sheetData>
    <row r="2" spans="2:2" x14ac:dyDescent="0.25">
      <c r="B2" s="43" t="s">
        <v>197</v>
      </c>
    </row>
    <row r="3" spans="2:2" ht="14.25" thickBot="1" x14ac:dyDescent="0.3">
      <c r="B3" s="44" t="s">
        <v>198</v>
      </c>
    </row>
    <row r="27" spans="2:18" x14ac:dyDescent="0.25">
      <c r="B27" s="409"/>
      <c r="C27" s="409" t="s">
        <v>195</v>
      </c>
      <c r="D27" s="409" t="s">
        <v>194</v>
      </c>
      <c r="E27" s="409" t="s">
        <v>193</v>
      </c>
      <c r="F27" s="409"/>
      <c r="G27" s="409"/>
      <c r="H27" s="409"/>
      <c r="I27" s="409"/>
      <c r="J27" s="409"/>
      <c r="K27" s="409"/>
      <c r="L27" s="409" t="s">
        <v>195</v>
      </c>
      <c r="M27" s="409" t="s">
        <v>194</v>
      </c>
      <c r="N27" s="409" t="s">
        <v>193</v>
      </c>
      <c r="O27" s="409"/>
      <c r="P27" s="409"/>
      <c r="Q27" s="409"/>
      <c r="R27" s="409"/>
    </row>
    <row r="28" spans="2:18" x14ac:dyDescent="0.25">
      <c r="B28" s="409" t="s">
        <v>143</v>
      </c>
      <c r="C28" s="409">
        <v>19.2</v>
      </c>
      <c r="D28" s="409"/>
      <c r="E28" s="409">
        <v>60.6</v>
      </c>
      <c r="F28" s="409"/>
      <c r="G28" s="409"/>
      <c r="H28" s="409"/>
      <c r="I28" s="409"/>
      <c r="J28" s="409"/>
      <c r="K28" s="409" t="s">
        <v>143</v>
      </c>
      <c r="L28" s="664">
        <f>Y67/E67*100</f>
        <v>15.851405639313496</v>
      </c>
      <c r="M28" s="409"/>
      <c r="N28" s="664">
        <f>M67/E67*100</f>
        <v>55.960195545352867</v>
      </c>
      <c r="O28" s="409"/>
      <c r="P28" s="409"/>
      <c r="Q28" s="409"/>
      <c r="R28" s="409"/>
    </row>
    <row r="29" spans="2:18" x14ac:dyDescent="0.25">
      <c r="B29" s="409" t="s">
        <v>147</v>
      </c>
      <c r="C29" s="409">
        <v>27.7</v>
      </c>
      <c r="D29" s="409"/>
      <c r="E29" s="409">
        <v>61.7</v>
      </c>
      <c r="F29" s="409"/>
      <c r="G29" s="409"/>
      <c r="H29" s="409"/>
      <c r="I29" s="409"/>
      <c r="J29" s="409"/>
      <c r="K29" s="409" t="s">
        <v>147</v>
      </c>
      <c r="L29" s="664">
        <f>Y71/E71*100</f>
        <v>31.446769939326629</v>
      </c>
      <c r="M29" s="409"/>
      <c r="N29" s="664">
        <f>M71/E71*100</f>
        <v>46.024873631174515</v>
      </c>
      <c r="O29" s="409"/>
      <c r="P29" s="409"/>
      <c r="Q29" s="409"/>
      <c r="R29" s="409"/>
    </row>
    <row r="30" spans="2:18" x14ac:dyDescent="0.25">
      <c r="B30" s="409" t="s">
        <v>146</v>
      </c>
      <c r="C30" s="409">
        <v>36.9</v>
      </c>
      <c r="D30" s="409">
        <v>43.9</v>
      </c>
      <c r="E30" s="409"/>
      <c r="F30" s="409"/>
      <c r="G30" s="409"/>
      <c r="H30" s="409"/>
      <c r="I30" s="409"/>
      <c r="J30" s="409"/>
      <c r="K30" s="409" t="s">
        <v>146</v>
      </c>
      <c r="L30" s="664">
        <f>Y75/E75*100</f>
        <v>38.76610682306066</v>
      </c>
      <c r="M30" s="664">
        <f>U74/E74*100</f>
        <v>26.361634996707515</v>
      </c>
      <c r="N30" s="664"/>
      <c r="O30" s="409"/>
      <c r="P30" s="409"/>
      <c r="Q30" s="409"/>
      <c r="R30" s="409"/>
    </row>
    <row r="31" spans="2:18" x14ac:dyDescent="0.25">
      <c r="B31" s="409" t="s">
        <v>141</v>
      </c>
      <c r="C31" s="409">
        <v>32.4</v>
      </c>
      <c r="D31" s="409">
        <v>16.3</v>
      </c>
      <c r="E31" s="409">
        <v>18.7</v>
      </c>
      <c r="F31" s="409"/>
      <c r="G31" s="409"/>
      <c r="H31" s="409"/>
      <c r="I31" s="409"/>
      <c r="J31" s="409"/>
      <c r="K31" s="409" t="s">
        <v>141</v>
      </c>
      <c r="L31" s="664">
        <f>Y73/E73*100</f>
        <v>32.328234297723732</v>
      </c>
      <c r="M31" s="664">
        <f>U73/E73*100</f>
        <v>26.733654680621921</v>
      </c>
      <c r="N31" s="409"/>
      <c r="O31" s="409"/>
      <c r="P31" s="409"/>
      <c r="Q31" s="409"/>
      <c r="R31" s="409"/>
    </row>
    <row r="32" spans="2:18" x14ac:dyDescent="0.25">
      <c r="B32" s="409" t="s">
        <v>145</v>
      </c>
      <c r="C32" s="409">
        <v>56.9</v>
      </c>
      <c r="D32" s="409">
        <v>28.5</v>
      </c>
      <c r="E32" s="409">
        <v>9.5</v>
      </c>
      <c r="F32" s="409"/>
      <c r="G32" s="409"/>
      <c r="H32" s="409"/>
      <c r="I32" s="409"/>
      <c r="J32" s="409"/>
      <c r="K32" s="409" t="s">
        <v>145</v>
      </c>
      <c r="L32" s="664">
        <f>Y65/E65*100</f>
        <v>52.681939420049297</v>
      </c>
      <c r="M32" s="664">
        <f>U65/E65*100</f>
        <v>32.826071806438122</v>
      </c>
      <c r="N32" s="664">
        <f>M65/E65*100</f>
        <v>11.494351911100411</v>
      </c>
      <c r="O32" s="409"/>
      <c r="P32" s="409"/>
      <c r="Q32" s="409"/>
      <c r="R32" s="409"/>
    </row>
    <row r="33" spans="2:26" x14ac:dyDescent="0.25">
      <c r="B33" s="409" t="s">
        <v>142</v>
      </c>
      <c r="C33" s="409">
        <v>24.2</v>
      </c>
      <c r="D33" s="664">
        <v>40</v>
      </c>
      <c r="E33" s="409">
        <v>5.5</v>
      </c>
      <c r="F33" s="409"/>
      <c r="G33" s="409"/>
      <c r="H33" s="409"/>
      <c r="I33" s="409"/>
      <c r="J33" s="409"/>
      <c r="K33" s="409" t="s">
        <v>142</v>
      </c>
      <c r="L33" s="664">
        <f>Y64/E64*100</f>
        <v>37.546892127665764</v>
      </c>
      <c r="M33" s="664">
        <f>U64/E64*100</f>
        <v>41.792786338194269</v>
      </c>
      <c r="N33" s="664">
        <f>M64/E64*100</f>
        <v>9.0471491942245255</v>
      </c>
      <c r="O33" s="409"/>
      <c r="P33" s="409"/>
      <c r="Q33" s="409"/>
      <c r="R33" s="409"/>
    </row>
    <row r="34" spans="2:26" x14ac:dyDescent="0.25">
      <c r="B34" s="409" t="s">
        <v>18</v>
      </c>
      <c r="C34" s="409">
        <v>74.400000000000006</v>
      </c>
      <c r="D34" s="409">
        <v>22.2</v>
      </c>
      <c r="E34" s="409">
        <v>10.4</v>
      </c>
      <c r="F34" s="409"/>
      <c r="G34" s="409"/>
      <c r="H34" s="409"/>
      <c r="I34" s="409"/>
      <c r="J34" s="409"/>
      <c r="K34" s="409" t="s">
        <v>18</v>
      </c>
      <c r="L34" s="664">
        <f>Y74/E74*100</f>
        <v>55.874371722718308</v>
      </c>
      <c r="M34" s="664">
        <f>U74/E74*100</f>
        <v>26.361634996707515</v>
      </c>
      <c r="N34" s="664">
        <f>M74/E74*100</f>
        <v>4.5733770169125254</v>
      </c>
      <c r="O34" s="409"/>
      <c r="P34" s="409"/>
      <c r="Q34" s="409"/>
      <c r="R34" s="409"/>
    </row>
    <row r="35" spans="2:26" x14ac:dyDescent="0.25">
      <c r="B35" s="409"/>
      <c r="C35" s="409"/>
      <c r="D35" s="409"/>
      <c r="E35" s="409"/>
      <c r="F35" s="409"/>
      <c r="G35" s="409"/>
      <c r="H35" s="409"/>
      <c r="I35" s="409"/>
      <c r="J35" s="409"/>
      <c r="K35" s="409" t="s">
        <v>693</v>
      </c>
      <c r="L35" s="664">
        <f>Y60/E60*100</f>
        <v>51.673542439370323</v>
      </c>
      <c r="M35" s="664">
        <f>U60/E60*100</f>
        <v>8.1310467871474632</v>
      </c>
      <c r="N35" s="664">
        <f>M60/E60*100</f>
        <v>21.636077451405267</v>
      </c>
      <c r="O35" s="409"/>
      <c r="P35" s="409"/>
      <c r="Q35" s="409"/>
      <c r="R35" s="409"/>
    </row>
    <row r="36" spans="2:26" x14ac:dyDescent="0.25">
      <c r="B36" s="409" t="s">
        <v>148</v>
      </c>
      <c r="C36" s="409">
        <v>36.9</v>
      </c>
      <c r="D36" s="409">
        <v>19.899999999999999</v>
      </c>
      <c r="E36" s="409">
        <v>24.4</v>
      </c>
      <c r="F36" s="409"/>
      <c r="G36" s="409"/>
      <c r="H36" s="409"/>
      <c r="I36" s="409"/>
      <c r="J36" s="409"/>
      <c r="K36" s="409" t="s">
        <v>148</v>
      </c>
      <c r="L36" s="664">
        <f>Y56/E56*100</f>
        <v>40.00664928610275</v>
      </c>
      <c r="M36" s="664">
        <f>U56/E56*100</f>
        <v>22.352747011348981</v>
      </c>
      <c r="N36" s="664">
        <f>M56/E56*100</f>
        <v>21.486919193344537</v>
      </c>
      <c r="O36" s="409"/>
      <c r="P36" s="409"/>
      <c r="Q36" s="409"/>
      <c r="R36" s="409"/>
    </row>
    <row r="37" spans="2:26" ht="14.25" thickBot="1" x14ac:dyDescent="0.3"/>
    <row r="38" spans="2:26" ht="45" x14ac:dyDescent="0.25">
      <c r="B38" s="57" t="s">
        <v>199</v>
      </c>
      <c r="K38" s="201" t="s">
        <v>199</v>
      </c>
    </row>
    <row r="42" spans="2:26" ht="15" x14ac:dyDescent="0.25">
      <c r="B42" s="232" t="s">
        <v>505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</row>
    <row r="43" spans="2:26" x14ac:dyDescent="0.25">
      <c r="B43" s="235" t="s">
        <v>506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</row>
    <row r="44" spans="2:26" ht="15" x14ac:dyDescent="0.25">
      <c r="B44" s="238" t="s">
        <v>507</v>
      </c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</row>
    <row r="45" spans="2:26" ht="15" x14ac:dyDescent="0.25">
      <c r="B45" s="241" t="s">
        <v>508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2:26" x14ac:dyDescent="0.25">
      <c r="B46" s="244" t="s">
        <v>509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2:26" ht="15" x14ac:dyDescent="0.25">
      <c r="B47" s="238" t="s">
        <v>507</v>
      </c>
      <c r="C47" s="239"/>
      <c r="D47" s="239"/>
      <c r="E47" s="239"/>
      <c r="F47" s="239"/>
      <c r="G47" s="239"/>
      <c r="H47" s="239"/>
      <c r="I47" s="239"/>
      <c r="J47" s="239"/>
      <c r="K47" s="239"/>
      <c r="L47" s="240"/>
    </row>
    <row r="48" spans="2:26" x14ac:dyDescent="0.25">
      <c r="B48" s="228" t="s">
        <v>510</v>
      </c>
      <c r="C48" s="247" t="s">
        <v>25</v>
      </c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9"/>
    </row>
    <row r="49" spans="2:26" ht="55.5" customHeight="1" x14ac:dyDescent="0.25">
      <c r="B49" s="228" t="s">
        <v>510</v>
      </c>
      <c r="C49" s="250" t="s">
        <v>511</v>
      </c>
      <c r="D49" s="251"/>
      <c r="E49" s="251"/>
      <c r="F49" s="252"/>
      <c r="G49" s="250" t="s">
        <v>546</v>
      </c>
      <c r="H49" s="251"/>
      <c r="I49" s="251"/>
      <c r="J49" s="252"/>
      <c r="K49" s="253" t="s">
        <v>547</v>
      </c>
      <c r="L49" s="251"/>
      <c r="M49" s="251"/>
      <c r="N49" s="252"/>
      <c r="O49" s="250" t="s">
        <v>548</v>
      </c>
      <c r="P49" s="251"/>
      <c r="Q49" s="251"/>
      <c r="R49" s="252"/>
      <c r="S49" s="253" t="s">
        <v>549</v>
      </c>
      <c r="T49" s="251"/>
      <c r="U49" s="251"/>
      <c r="V49" s="252"/>
      <c r="W49" s="253" t="s">
        <v>550</v>
      </c>
      <c r="X49" s="251"/>
      <c r="Y49" s="251"/>
      <c r="Z49" s="252"/>
    </row>
    <row r="50" spans="2:26" ht="38.25" customHeight="1" x14ac:dyDescent="0.25">
      <c r="B50" s="228" t="s">
        <v>510</v>
      </c>
      <c r="C50" s="250" t="s">
        <v>512</v>
      </c>
      <c r="D50" s="251"/>
      <c r="E50" s="251"/>
      <c r="F50" s="252"/>
      <c r="G50" s="250" t="s">
        <v>512</v>
      </c>
      <c r="H50" s="251"/>
      <c r="I50" s="251"/>
      <c r="J50" s="252"/>
      <c r="K50" s="250" t="s">
        <v>512</v>
      </c>
      <c r="L50" s="251"/>
      <c r="M50" s="251"/>
      <c r="N50" s="252"/>
      <c r="O50" s="250" t="s">
        <v>512</v>
      </c>
      <c r="P50" s="251"/>
      <c r="Q50" s="251"/>
      <c r="R50" s="252"/>
      <c r="S50" s="250" t="s">
        <v>512</v>
      </c>
      <c r="T50" s="251"/>
      <c r="U50" s="251"/>
      <c r="V50" s="252"/>
      <c r="W50" s="250" t="s">
        <v>512</v>
      </c>
      <c r="X50" s="251"/>
      <c r="Y50" s="251"/>
      <c r="Z50" s="252"/>
    </row>
    <row r="51" spans="2:26" ht="28.5" customHeight="1" x14ac:dyDescent="0.25">
      <c r="B51" s="228" t="s">
        <v>510</v>
      </c>
      <c r="C51" s="250" t="s">
        <v>514</v>
      </c>
      <c r="D51" s="251"/>
      <c r="E51" s="251"/>
      <c r="F51" s="252"/>
      <c r="G51" s="250" t="s">
        <v>514</v>
      </c>
      <c r="H51" s="251"/>
      <c r="I51" s="251"/>
      <c r="J51" s="252"/>
      <c r="K51" s="250" t="s">
        <v>514</v>
      </c>
      <c r="L51" s="251"/>
      <c r="M51" s="251"/>
      <c r="N51" s="252"/>
      <c r="O51" s="250" t="s">
        <v>514</v>
      </c>
      <c r="P51" s="251"/>
      <c r="Q51" s="251"/>
      <c r="R51" s="252"/>
      <c r="S51" s="250" t="s">
        <v>514</v>
      </c>
      <c r="T51" s="251"/>
      <c r="U51" s="251"/>
      <c r="V51" s="252"/>
      <c r="W51" s="250" t="s">
        <v>514</v>
      </c>
      <c r="X51" s="251"/>
      <c r="Y51" s="251"/>
      <c r="Z51" s="252"/>
    </row>
    <row r="52" spans="2:26" x14ac:dyDescent="0.25">
      <c r="B52" s="228" t="s">
        <v>510</v>
      </c>
      <c r="C52" s="247" t="s">
        <v>515</v>
      </c>
      <c r="D52" s="248"/>
      <c r="E52" s="248"/>
      <c r="F52" s="249"/>
      <c r="G52" s="247" t="s">
        <v>515</v>
      </c>
      <c r="H52" s="248"/>
      <c r="I52" s="248"/>
      <c r="J52" s="249"/>
      <c r="K52" s="247" t="s">
        <v>515</v>
      </c>
      <c r="L52" s="248"/>
      <c r="M52" s="248"/>
      <c r="N52" s="249"/>
      <c r="O52" s="247" t="s">
        <v>515</v>
      </c>
      <c r="P52" s="248"/>
      <c r="Q52" s="248"/>
      <c r="R52" s="249"/>
      <c r="S52" s="247" t="s">
        <v>515</v>
      </c>
      <c r="T52" s="248"/>
      <c r="U52" s="248"/>
      <c r="V52" s="249"/>
      <c r="W52" s="247" t="s">
        <v>515</v>
      </c>
      <c r="X52" s="248"/>
      <c r="Y52" s="248"/>
      <c r="Z52" s="249"/>
    </row>
    <row r="53" spans="2:26" ht="13.5" customHeight="1" x14ac:dyDescent="0.25">
      <c r="B53" s="228" t="s">
        <v>510</v>
      </c>
      <c r="C53" s="247" t="s">
        <v>516</v>
      </c>
      <c r="D53" s="248"/>
      <c r="E53" s="248"/>
      <c r="F53" s="249"/>
      <c r="G53" s="247" t="s">
        <v>516</v>
      </c>
      <c r="H53" s="248"/>
      <c r="I53" s="248"/>
      <c r="J53" s="249"/>
      <c r="K53" s="247" t="s">
        <v>516</v>
      </c>
      <c r="L53" s="248"/>
      <c r="M53" s="248"/>
      <c r="N53" s="249"/>
      <c r="O53" s="247" t="s">
        <v>516</v>
      </c>
      <c r="P53" s="248"/>
      <c r="Q53" s="248"/>
      <c r="R53" s="249"/>
      <c r="S53" s="247" t="s">
        <v>516</v>
      </c>
      <c r="T53" s="248"/>
      <c r="U53" s="248"/>
      <c r="V53" s="249"/>
      <c r="W53" s="247" t="s">
        <v>516</v>
      </c>
      <c r="X53" s="248"/>
      <c r="Y53" s="248"/>
      <c r="Z53" s="249"/>
    </row>
    <row r="54" spans="2:26" ht="33" customHeight="1" x14ac:dyDescent="0.25">
      <c r="B54" s="228" t="s">
        <v>510</v>
      </c>
      <c r="C54" s="247" t="s">
        <v>152</v>
      </c>
      <c r="D54" s="249"/>
      <c r="E54" s="247" t="s">
        <v>501</v>
      </c>
      <c r="F54" s="249"/>
      <c r="G54" s="247" t="s">
        <v>152</v>
      </c>
      <c r="H54" s="249"/>
      <c r="I54" s="247" t="s">
        <v>501</v>
      </c>
      <c r="J54" s="249"/>
      <c r="K54" s="247" t="s">
        <v>152</v>
      </c>
      <c r="L54" s="249"/>
      <c r="M54" s="247" t="s">
        <v>501</v>
      </c>
      <c r="N54" s="249"/>
      <c r="O54" s="247" t="s">
        <v>152</v>
      </c>
      <c r="P54" s="249"/>
      <c r="Q54" s="247" t="s">
        <v>501</v>
      </c>
      <c r="R54" s="249"/>
      <c r="S54" s="247" t="s">
        <v>152</v>
      </c>
      <c r="T54" s="249"/>
      <c r="U54" s="247" t="s">
        <v>501</v>
      </c>
      <c r="V54" s="249"/>
      <c r="W54" s="247" t="s">
        <v>152</v>
      </c>
      <c r="X54" s="249"/>
      <c r="Y54" s="247" t="s">
        <v>501</v>
      </c>
      <c r="Z54" s="249"/>
    </row>
    <row r="55" spans="2:26" x14ac:dyDescent="0.25">
      <c r="B55" s="228" t="s">
        <v>510</v>
      </c>
      <c r="C55" s="217" t="s">
        <v>517</v>
      </c>
      <c r="D55" s="217" t="s">
        <v>518</v>
      </c>
      <c r="E55" s="217" t="s">
        <v>517</v>
      </c>
      <c r="F55" s="217" t="s">
        <v>518</v>
      </c>
      <c r="G55" s="217" t="s">
        <v>517</v>
      </c>
      <c r="H55" s="217" t="s">
        <v>518</v>
      </c>
      <c r="I55" s="217" t="s">
        <v>517</v>
      </c>
      <c r="J55" s="217" t="s">
        <v>518</v>
      </c>
      <c r="K55" s="217" t="s">
        <v>517</v>
      </c>
      <c r="L55" s="217" t="s">
        <v>518</v>
      </c>
      <c r="M55" s="217" t="s">
        <v>517</v>
      </c>
      <c r="N55" s="217" t="s">
        <v>518</v>
      </c>
      <c r="O55" s="217" t="s">
        <v>517</v>
      </c>
      <c r="P55" s="217" t="s">
        <v>518</v>
      </c>
      <c r="Q55" s="217" t="s">
        <v>517</v>
      </c>
      <c r="R55" s="217" t="s">
        <v>518</v>
      </c>
      <c r="S55" s="217" t="s">
        <v>517</v>
      </c>
      <c r="T55" s="217" t="s">
        <v>518</v>
      </c>
      <c r="U55" s="217" t="s">
        <v>517</v>
      </c>
      <c r="V55" s="217" t="s">
        <v>518</v>
      </c>
      <c r="W55" s="217" t="s">
        <v>517</v>
      </c>
      <c r="X55" s="217" t="s">
        <v>518</v>
      </c>
      <c r="Y55" s="217" t="s">
        <v>517</v>
      </c>
      <c r="Z55" s="217" t="s">
        <v>518</v>
      </c>
    </row>
    <row r="56" spans="2:26" ht="15.75" customHeight="1" x14ac:dyDescent="0.25">
      <c r="B56" s="217" t="s">
        <v>519</v>
      </c>
      <c r="C56" s="229">
        <v>181950842</v>
      </c>
      <c r="D56" s="229">
        <v>175470741</v>
      </c>
      <c r="E56" s="254">
        <v>10488344</v>
      </c>
      <c r="F56" s="229">
        <v>9547081</v>
      </c>
      <c r="G56" s="229">
        <v>65675669</v>
      </c>
      <c r="H56" s="229">
        <v>62722393</v>
      </c>
      <c r="I56" s="229">
        <v>3787799</v>
      </c>
      <c r="J56" s="229">
        <v>3962436</v>
      </c>
      <c r="K56" s="229">
        <v>41266027</v>
      </c>
      <c r="L56" s="229">
        <v>40242830</v>
      </c>
      <c r="M56" s="229">
        <v>2253622</v>
      </c>
      <c r="N56" s="229">
        <v>2332079</v>
      </c>
      <c r="O56" s="229">
        <v>116275173</v>
      </c>
      <c r="P56" s="229">
        <v>112748348</v>
      </c>
      <c r="Q56" s="229">
        <v>6700545</v>
      </c>
      <c r="R56" s="229">
        <v>5584644</v>
      </c>
      <c r="S56" s="229">
        <v>33861911</v>
      </c>
      <c r="T56" s="229">
        <v>30611701</v>
      </c>
      <c r="U56" s="229">
        <v>2344433</v>
      </c>
      <c r="V56" s="229">
        <v>1904006</v>
      </c>
      <c r="W56" s="229">
        <v>80650572</v>
      </c>
      <c r="X56" s="229">
        <v>79911741</v>
      </c>
      <c r="Y56" s="254">
        <v>4196035</v>
      </c>
      <c r="Z56" s="229">
        <v>3520338</v>
      </c>
    </row>
    <row r="57" spans="2:26" ht="15.75" customHeight="1" x14ac:dyDescent="0.25">
      <c r="B57" s="217" t="s">
        <v>520</v>
      </c>
      <c r="C57" s="229">
        <v>15732052</v>
      </c>
      <c r="D57" s="229">
        <v>15139656</v>
      </c>
      <c r="E57" s="229">
        <v>1040856</v>
      </c>
      <c r="F57" s="229">
        <v>960812</v>
      </c>
      <c r="G57" s="229">
        <v>10960362</v>
      </c>
      <c r="H57" s="229">
        <v>10220913</v>
      </c>
      <c r="I57" s="229">
        <v>733810</v>
      </c>
      <c r="J57" s="229">
        <v>701887</v>
      </c>
      <c r="K57" s="229">
        <v>7994663</v>
      </c>
      <c r="L57" s="229">
        <v>7616523</v>
      </c>
      <c r="M57" s="229">
        <v>431351</v>
      </c>
      <c r="N57" s="229">
        <v>417889</v>
      </c>
      <c r="O57" s="229">
        <v>4771690</v>
      </c>
      <c r="P57" s="229">
        <v>4918743</v>
      </c>
      <c r="Q57" s="229">
        <v>307046</v>
      </c>
      <c r="R57" s="229">
        <v>258926</v>
      </c>
      <c r="S57" s="229">
        <v>376980</v>
      </c>
      <c r="T57" s="229">
        <v>347310</v>
      </c>
      <c r="U57" s="230" t="s">
        <v>510</v>
      </c>
      <c r="V57" s="230" t="s">
        <v>510</v>
      </c>
      <c r="W57" s="229">
        <v>4157094</v>
      </c>
      <c r="X57" s="229">
        <v>4290865</v>
      </c>
      <c r="Y57" s="229">
        <v>206531</v>
      </c>
      <c r="Z57" s="229">
        <v>185384</v>
      </c>
    </row>
    <row r="58" spans="2:26" ht="15.75" customHeight="1" x14ac:dyDescent="0.25">
      <c r="B58" s="217" t="s">
        <v>521</v>
      </c>
      <c r="C58" s="229">
        <v>166218791</v>
      </c>
      <c r="D58" s="229">
        <v>160331085</v>
      </c>
      <c r="E58" s="229">
        <v>9447489</v>
      </c>
      <c r="F58" s="229">
        <v>8586268</v>
      </c>
      <c r="G58" s="229">
        <v>54715307</v>
      </c>
      <c r="H58" s="229">
        <v>52501480</v>
      </c>
      <c r="I58" s="229">
        <v>3053989</v>
      </c>
      <c r="J58" s="229">
        <v>3260550</v>
      </c>
      <c r="K58" s="229">
        <v>33271364</v>
      </c>
      <c r="L58" s="229">
        <v>32626307</v>
      </c>
      <c r="M58" s="229">
        <v>1822272</v>
      </c>
      <c r="N58" s="229">
        <v>1914190</v>
      </c>
      <c r="O58" s="229">
        <v>111503483</v>
      </c>
      <c r="P58" s="229">
        <v>107829605</v>
      </c>
      <c r="Q58" s="229">
        <v>6393499</v>
      </c>
      <c r="R58" s="229">
        <v>5325718</v>
      </c>
      <c r="S58" s="229">
        <v>33484931</v>
      </c>
      <c r="T58" s="229">
        <v>30264391</v>
      </c>
      <c r="U58" s="229">
        <v>2281954</v>
      </c>
      <c r="V58" s="229">
        <v>1860250</v>
      </c>
      <c r="W58" s="229">
        <v>76493478</v>
      </c>
      <c r="X58" s="229">
        <v>75620876</v>
      </c>
      <c r="Y58" s="229">
        <v>3989504</v>
      </c>
      <c r="Z58" s="229">
        <v>3334953</v>
      </c>
    </row>
    <row r="59" spans="2:26" ht="15.75" customHeight="1" x14ac:dyDescent="0.25">
      <c r="B59" s="217" t="s">
        <v>486</v>
      </c>
      <c r="C59" s="229">
        <v>31761512</v>
      </c>
      <c r="D59" s="229">
        <v>30398144</v>
      </c>
      <c r="E59" s="229">
        <v>332790</v>
      </c>
      <c r="F59" s="229">
        <v>304323</v>
      </c>
      <c r="G59" s="229">
        <v>11247619</v>
      </c>
      <c r="H59" s="229">
        <v>11452712</v>
      </c>
      <c r="I59" s="229">
        <v>197482</v>
      </c>
      <c r="J59" s="229">
        <v>186591</v>
      </c>
      <c r="K59" s="229">
        <v>6592221</v>
      </c>
      <c r="L59" s="229">
        <v>6837509</v>
      </c>
      <c r="M59" s="229">
        <v>124619</v>
      </c>
      <c r="N59" s="229">
        <v>104740</v>
      </c>
      <c r="O59" s="229">
        <v>20513893</v>
      </c>
      <c r="P59" s="229">
        <v>18945432</v>
      </c>
      <c r="Q59" s="229">
        <v>135308</v>
      </c>
      <c r="R59" s="229">
        <v>117732</v>
      </c>
      <c r="S59" s="229">
        <v>5274467</v>
      </c>
      <c r="T59" s="229">
        <v>5146268</v>
      </c>
      <c r="U59" s="230" t="s">
        <v>510</v>
      </c>
      <c r="V59" s="230" t="s">
        <v>510</v>
      </c>
      <c r="W59" s="229">
        <v>14948118</v>
      </c>
      <c r="X59" s="229">
        <v>13439963</v>
      </c>
      <c r="Y59" s="229">
        <v>108606</v>
      </c>
      <c r="Z59" s="229">
        <v>77574</v>
      </c>
    </row>
    <row r="60" spans="2:26" ht="15.75" customHeight="1" x14ac:dyDescent="0.25">
      <c r="B60" s="347" t="s">
        <v>487</v>
      </c>
      <c r="C60" s="229">
        <v>8011707</v>
      </c>
      <c r="D60" s="229">
        <v>6751698</v>
      </c>
      <c r="E60" s="229">
        <v>533031</v>
      </c>
      <c r="F60" s="229">
        <v>414110</v>
      </c>
      <c r="G60" s="229">
        <v>2412357</v>
      </c>
      <c r="H60" s="229">
        <v>2005098</v>
      </c>
      <c r="I60" s="229">
        <v>182021</v>
      </c>
      <c r="J60" s="229">
        <v>195663</v>
      </c>
      <c r="K60" s="229">
        <v>1442883</v>
      </c>
      <c r="L60" s="229">
        <v>1234516</v>
      </c>
      <c r="M60" s="229">
        <v>115327</v>
      </c>
      <c r="N60" s="229">
        <v>100523</v>
      </c>
      <c r="O60" s="229">
        <v>5599350</v>
      </c>
      <c r="P60" s="229">
        <v>4746600</v>
      </c>
      <c r="Q60" s="229">
        <v>351010</v>
      </c>
      <c r="R60" s="229">
        <v>218447</v>
      </c>
      <c r="S60" s="229">
        <v>1736672</v>
      </c>
      <c r="T60" s="229">
        <v>1560398</v>
      </c>
      <c r="U60" s="229">
        <v>43341</v>
      </c>
      <c r="V60" s="229">
        <v>48310</v>
      </c>
      <c r="W60" s="229">
        <v>3718980</v>
      </c>
      <c r="X60" s="229">
        <v>3067097</v>
      </c>
      <c r="Y60" s="229">
        <v>275436</v>
      </c>
      <c r="Z60" s="229">
        <v>161034</v>
      </c>
    </row>
    <row r="61" spans="2:26" ht="15.75" customHeight="1" x14ac:dyDescent="0.25">
      <c r="B61" s="217" t="s">
        <v>488</v>
      </c>
      <c r="C61" s="229">
        <v>4165072</v>
      </c>
      <c r="D61" s="229">
        <v>4748507</v>
      </c>
      <c r="E61" s="229">
        <v>197869</v>
      </c>
      <c r="F61" s="229">
        <v>234862</v>
      </c>
      <c r="G61" s="229">
        <v>1500627</v>
      </c>
      <c r="H61" s="229">
        <v>1621345</v>
      </c>
      <c r="I61" s="229">
        <v>144655</v>
      </c>
      <c r="J61" s="229">
        <v>188142</v>
      </c>
      <c r="K61" s="229">
        <v>857721</v>
      </c>
      <c r="L61" s="229">
        <v>895843</v>
      </c>
      <c r="M61" s="229">
        <v>75938</v>
      </c>
      <c r="N61" s="229">
        <v>118049</v>
      </c>
      <c r="O61" s="229">
        <v>2664445</v>
      </c>
      <c r="P61" s="229">
        <v>3127162</v>
      </c>
      <c r="Q61" s="230" t="s">
        <v>510</v>
      </c>
      <c r="R61" s="230" t="s">
        <v>510</v>
      </c>
      <c r="S61" s="229">
        <v>735724</v>
      </c>
      <c r="T61" s="229">
        <v>1172983</v>
      </c>
      <c r="U61" s="230" t="s">
        <v>510</v>
      </c>
      <c r="V61" s="230" t="s">
        <v>510</v>
      </c>
      <c r="W61" s="229">
        <v>1894075</v>
      </c>
      <c r="X61" s="229">
        <v>1879590</v>
      </c>
      <c r="Y61" s="230" t="s">
        <v>510</v>
      </c>
      <c r="Z61" s="230" t="s">
        <v>510</v>
      </c>
    </row>
    <row r="62" spans="2:26" ht="15.75" customHeight="1" x14ac:dyDescent="0.25">
      <c r="B62" s="217" t="s">
        <v>489</v>
      </c>
      <c r="C62" s="229">
        <v>3237272</v>
      </c>
      <c r="D62" s="229">
        <v>3450855</v>
      </c>
      <c r="E62" s="229">
        <v>93418</v>
      </c>
      <c r="F62" s="229">
        <v>99835</v>
      </c>
      <c r="G62" s="229">
        <v>1678961</v>
      </c>
      <c r="H62" s="229">
        <v>1526461</v>
      </c>
      <c r="I62" s="229">
        <v>82087</v>
      </c>
      <c r="J62" s="229">
        <v>94518</v>
      </c>
      <c r="K62" s="229">
        <v>1225962</v>
      </c>
      <c r="L62" s="229">
        <v>1097514</v>
      </c>
      <c r="M62" s="230" t="s">
        <v>510</v>
      </c>
      <c r="N62" s="229">
        <v>73979</v>
      </c>
      <c r="O62" s="229">
        <v>1558311</v>
      </c>
      <c r="P62" s="229">
        <v>1924394</v>
      </c>
      <c r="Q62" s="230" t="s">
        <v>510</v>
      </c>
      <c r="R62" s="230" t="s">
        <v>510</v>
      </c>
      <c r="S62" s="229">
        <v>439799</v>
      </c>
      <c r="T62" s="229">
        <v>544218</v>
      </c>
      <c r="U62" s="230" t="s">
        <v>510</v>
      </c>
      <c r="V62" s="230" t="s">
        <v>510</v>
      </c>
      <c r="W62" s="229">
        <v>1089991</v>
      </c>
      <c r="X62" s="229">
        <v>1330960</v>
      </c>
      <c r="Y62" s="230" t="s">
        <v>510</v>
      </c>
      <c r="Z62" s="230" t="s">
        <v>510</v>
      </c>
    </row>
    <row r="63" spans="2:26" ht="15.75" customHeight="1" x14ac:dyDescent="0.25">
      <c r="B63" s="217" t="s">
        <v>490</v>
      </c>
      <c r="C63" s="229">
        <v>5712319</v>
      </c>
      <c r="D63" s="229">
        <v>5515629</v>
      </c>
      <c r="E63" s="229">
        <v>122392</v>
      </c>
      <c r="F63" s="229">
        <v>92327</v>
      </c>
      <c r="G63" s="229">
        <v>2506223</v>
      </c>
      <c r="H63" s="229">
        <v>2171155</v>
      </c>
      <c r="I63" s="229">
        <v>113245</v>
      </c>
      <c r="J63" s="229">
        <v>86615</v>
      </c>
      <c r="K63" s="229">
        <v>1587152</v>
      </c>
      <c r="L63" s="229">
        <v>1520968</v>
      </c>
      <c r="M63" s="229">
        <v>95672</v>
      </c>
      <c r="N63" s="229">
        <v>81958</v>
      </c>
      <c r="O63" s="229">
        <v>3206096</v>
      </c>
      <c r="P63" s="229">
        <v>3344474</v>
      </c>
      <c r="Q63" s="230" t="s">
        <v>510</v>
      </c>
      <c r="R63" s="230" t="s">
        <v>510</v>
      </c>
      <c r="S63" s="229">
        <v>713493</v>
      </c>
      <c r="T63" s="229">
        <v>876515</v>
      </c>
      <c r="U63" s="230" t="s">
        <v>510</v>
      </c>
      <c r="V63" s="230" t="s">
        <v>510</v>
      </c>
      <c r="W63" s="229">
        <v>2278680</v>
      </c>
      <c r="X63" s="229">
        <v>2382563</v>
      </c>
      <c r="Y63" s="230" t="s">
        <v>510</v>
      </c>
      <c r="Z63" s="230" t="s">
        <v>510</v>
      </c>
    </row>
    <row r="64" spans="2:26" ht="15.75" customHeight="1" x14ac:dyDescent="0.25">
      <c r="B64" s="217" t="s">
        <v>491</v>
      </c>
      <c r="C64" s="229">
        <v>4168632</v>
      </c>
      <c r="D64" s="229">
        <v>3701665</v>
      </c>
      <c r="E64" s="254">
        <v>1443206</v>
      </c>
      <c r="F64" s="229">
        <v>1224588</v>
      </c>
      <c r="G64" s="229">
        <v>1441593</v>
      </c>
      <c r="H64" s="229">
        <v>1568976</v>
      </c>
      <c r="I64" s="229">
        <v>289764</v>
      </c>
      <c r="J64" s="229">
        <v>416583</v>
      </c>
      <c r="K64" s="229">
        <v>758178</v>
      </c>
      <c r="L64" s="229">
        <v>688551</v>
      </c>
      <c r="M64" s="254">
        <v>130569</v>
      </c>
      <c r="N64" s="229">
        <v>67314</v>
      </c>
      <c r="O64" s="229">
        <v>2727039</v>
      </c>
      <c r="P64" s="229">
        <v>2132689</v>
      </c>
      <c r="Q64" s="229">
        <v>1153442</v>
      </c>
      <c r="R64" s="229">
        <v>808005</v>
      </c>
      <c r="S64" s="229">
        <v>1116899</v>
      </c>
      <c r="T64" s="229">
        <v>839399</v>
      </c>
      <c r="U64" s="254">
        <v>603156</v>
      </c>
      <c r="V64" s="229">
        <v>490004</v>
      </c>
      <c r="W64" s="229">
        <v>1563817</v>
      </c>
      <c r="X64" s="229">
        <v>1221640</v>
      </c>
      <c r="Y64" s="254">
        <v>541879</v>
      </c>
      <c r="Z64" s="229">
        <v>296018</v>
      </c>
    </row>
    <row r="65" spans="2:26" ht="15.75" customHeight="1" x14ac:dyDescent="0.25">
      <c r="B65" s="217" t="s">
        <v>492</v>
      </c>
      <c r="C65" s="229">
        <v>17173532</v>
      </c>
      <c r="D65" s="229">
        <v>16061036</v>
      </c>
      <c r="E65" s="254">
        <v>1578410</v>
      </c>
      <c r="F65" s="229">
        <v>1505877</v>
      </c>
      <c r="G65" s="229">
        <v>3670035</v>
      </c>
      <c r="H65" s="229">
        <v>3307009</v>
      </c>
      <c r="I65" s="229">
        <v>228742</v>
      </c>
      <c r="J65" s="229">
        <v>213737</v>
      </c>
      <c r="K65" s="229">
        <v>2360646</v>
      </c>
      <c r="L65" s="229">
        <v>1960480</v>
      </c>
      <c r="M65" s="254">
        <v>181428</v>
      </c>
      <c r="N65" s="229">
        <v>142561</v>
      </c>
      <c r="O65" s="229">
        <v>13503497</v>
      </c>
      <c r="P65" s="229">
        <v>12754027</v>
      </c>
      <c r="Q65" s="229">
        <v>1349668</v>
      </c>
      <c r="R65" s="229">
        <v>1292140</v>
      </c>
      <c r="S65" s="229">
        <v>4207993</v>
      </c>
      <c r="T65" s="229">
        <v>3449634</v>
      </c>
      <c r="U65" s="254">
        <v>518130</v>
      </c>
      <c r="V65" s="229">
        <v>428713</v>
      </c>
      <c r="W65" s="229">
        <v>9158555</v>
      </c>
      <c r="X65" s="229">
        <v>9188923</v>
      </c>
      <c r="Y65" s="254">
        <v>831537</v>
      </c>
      <c r="Z65" s="229">
        <v>856351</v>
      </c>
    </row>
    <row r="66" spans="2:26" ht="15.75" customHeight="1" x14ac:dyDescent="0.25">
      <c r="B66" s="217" t="s">
        <v>493</v>
      </c>
      <c r="C66" s="229">
        <v>12175378</v>
      </c>
      <c r="D66" s="229">
        <v>12147725</v>
      </c>
      <c r="E66" s="230" t="s">
        <v>510</v>
      </c>
      <c r="F66" s="230" t="s">
        <v>510</v>
      </c>
      <c r="G66" s="229">
        <v>2151673</v>
      </c>
      <c r="H66" s="229">
        <v>2113372</v>
      </c>
      <c r="I66" s="230" t="s">
        <v>510</v>
      </c>
      <c r="J66" s="230" t="s">
        <v>510</v>
      </c>
      <c r="K66" s="229">
        <v>1129506</v>
      </c>
      <c r="L66" s="229">
        <v>1026965</v>
      </c>
      <c r="M66" s="230" t="s">
        <v>510</v>
      </c>
      <c r="N66" s="230" t="s">
        <v>510</v>
      </c>
      <c r="O66" s="229">
        <v>10023704</v>
      </c>
      <c r="P66" s="229">
        <v>10034353</v>
      </c>
      <c r="Q66" s="230" t="s">
        <v>510</v>
      </c>
      <c r="R66" s="230" t="s">
        <v>510</v>
      </c>
      <c r="S66" s="229">
        <v>4046711</v>
      </c>
      <c r="T66" s="229">
        <v>3154517</v>
      </c>
      <c r="U66" s="230" t="s">
        <v>510</v>
      </c>
      <c r="V66" s="230" t="s">
        <v>510</v>
      </c>
      <c r="W66" s="229">
        <v>5916253</v>
      </c>
      <c r="X66" s="229">
        <v>6706730</v>
      </c>
      <c r="Y66" s="230" t="s">
        <v>510</v>
      </c>
      <c r="Z66" s="230" t="s">
        <v>510</v>
      </c>
    </row>
    <row r="67" spans="2:26" ht="15.75" customHeight="1" x14ac:dyDescent="0.25">
      <c r="B67" s="217" t="s">
        <v>494</v>
      </c>
      <c r="C67" s="229">
        <v>22390518</v>
      </c>
      <c r="D67" s="229">
        <v>21639956</v>
      </c>
      <c r="E67" s="254">
        <v>477434</v>
      </c>
      <c r="F67" s="229">
        <v>601862</v>
      </c>
      <c r="G67" s="229">
        <v>9124851</v>
      </c>
      <c r="H67" s="229">
        <v>8170240</v>
      </c>
      <c r="I67" s="229">
        <v>377862</v>
      </c>
      <c r="J67" s="229">
        <v>462570</v>
      </c>
      <c r="K67" s="229">
        <v>5254289</v>
      </c>
      <c r="L67" s="229">
        <v>5000396</v>
      </c>
      <c r="M67" s="254">
        <v>267173</v>
      </c>
      <c r="N67" s="229">
        <v>364428</v>
      </c>
      <c r="O67" s="229">
        <v>13265667</v>
      </c>
      <c r="P67" s="229">
        <v>13469716</v>
      </c>
      <c r="Q67" s="229">
        <v>99571</v>
      </c>
      <c r="R67" s="229">
        <v>139292</v>
      </c>
      <c r="S67" s="229">
        <v>4537359</v>
      </c>
      <c r="T67" s="229">
        <v>3992349</v>
      </c>
      <c r="U67" s="255" t="s">
        <v>510</v>
      </c>
      <c r="V67" s="230" t="s">
        <v>510</v>
      </c>
      <c r="W67" s="229">
        <v>8589348</v>
      </c>
      <c r="X67" s="229">
        <v>9231755</v>
      </c>
      <c r="Y67" s="254">
        <v>75680</v>
      </c>
      <c r="Z67" s="229">
        <v>115632</v>
      </c>
    </row>
    <row r="68" spans="2:26" ht="15.75" customHeight="1" x14ac:dyDescent="0.25">
      <c r="B68" s="217" t="s">
        <v>495</v>
      </c>
      <c r="C68" s="229">
        <v>17184707</v>
      </c>
      <c r="D68" s="229">
        <v>16264138</v>
      </c>
      <c r="E68" s="229">
        <v>409239</v>
      </c>
      <c r="F68" s="229">
        <v>331217</v>
      </c>
      <c r="G68" s="229">
        <v>6109482</v>
      </c>
      <c r="H68" s="229">
        <v>5771555</v>
      </c>
      <c r="I68" s="229">
        <v>237384</v>
      </c>
      <c r="J68" s="229">
        <v>168169</v>
      </c>
      <c r="K68" s="229">
        <v>3631767</v>
      </c>
      <c r="L68" s="229">
        <v>3405675</v>
      </c>
      <c r="M68" s="229">
        <v>182445</v>
      </c>
      <c r="N68" s="229">
        <v>93568</v>
      </c>
      <c r="O68" s="229">
        <v>11075225</v>
      </c>
      <c r="P68" s="229">
        <v>10492583</v>
      </c>
      <c r="Q68" s="229">
        <v>171855</v>
      </c>
      <c r="R68" s="229">
        <v>163048</v>
      </c>
      <c r="S68" s="229">
        <v>3358491</v>
      </c>
      <c r="T68" s="229">
        <v>3252529</v>
      </c>
      <c r="U68" s="230" t="s">
        <v>510</v>
      </c>
      <c r="V68" s="230" t="s">
        <v>510</v>
      </c>
      <c r="W68" s="229">
        <v>7627087</v>
      </c>
      <c r="X68" s="229">
        <v>7050704</v>
      </c>
      <c r="Y68" s="229">
        <v>119452</v>
      </c>
      <c r="Z68" s="229">
        <v>127740</v>
      </c>
    </row>
    <row r="69" spans="2:26" ht="15.75" customHeight="1" x14ac:dyDescent="0.25">
      <c r="B69" s="217" t="s">
        <v>496</v>
      </c>
      <c r="C69" s="229">
        <v>4758527</v>
      </c>
      <c r="D69" s="229">
        <v>4803518</v>
      </c>
      <c r="E69" s="229">
        <v>173340</v>
      </c>
      <c r="F69" s="229">
        <v>124883</v>
      </c>
      <c r="G69" s="229">
        <v>912981</v>
      </c>
      <c r="H69" s="229">
        <v>1029857</v>
      </c>
      <c r="I69" s="230" t="s">
        <v>510</v>
      </c>
      <c r="J69" s="230" t="s">
        <v>510</v>
      </c>
      <c r="K69" s="229">
        <v>451803</v>
      </c>
      <c r="L69" s="229">
        <v>522701</v>
      </c>
      <c r="M69" s="230" t="s">
        <v>510</v>
      </c>
      <c r="N69" s="230" t="s">
        <v>510</v>
      </c>
      <c r="O69" s="229">
        <v>3845547</v>
      </c>
      <c r="P69" s="229">
        <v>3773661</v>
      </c>
      <c r="Q69" s="229">
        <v>148645</v>
      </c>
      <c r="R69" s="229">
        <v>110272</v>
      </c>
      <c r="S69" s="229">
        <v>1139913</v>
      </c>
      <c r="T69" s="229">
        <v>960333</v>
      </c>
      <c r="U69" s="230" t="s">
        <v>510</v>
      </c>
      <c r="V69" s="230" t="s">
        <v>510</v>
      </c>
      <c r="W69" s="229">
        <v>2671199</v>
      </c>
      <c r="X69" s="229">
        <v>2713215</v>
      </c>
      <c r="Y69" s="229">
        <v>106335</v>
      </c>
      <c r="Z69" s="229">
        <v>84170</v>
      </c>
    </row>
    <row r="70" spans="2:26" ht="15.75" customHeight="1" x14ac:dyDescent="0.25">
      <c r="B70" s="217" t="s">
        <v>497</v>
      </c>
      <c r="C70" s="229">
        <v>9715136</v>
      </c>
      <c r="D70" s="229">
        <v>9871610</v>
      </c>
      <c r="E70" s="229">
        <v>283198</v>
      </c>
      <c r="F70" s="229">
        <v>215077</v>
      </c>
      <c r="G70" s="229">
        <v>2791023</v>
      </c>
      <c r="H70" s="229">
        <v>2896333</v>
      </c>
      <c r="I70" s="229">
        <v>117402</v>
      </c>
      <c r="J70" s="229">
        <v>87900</v>
      </c>
      <c r="K70" s="229">
        <v>1606345</v>
      </c>
      <c r="L70" s="229">
        <v>1704115</v>
      </c>
      <c r="M70" s="230" t="s">
        <v>510</v>
      </c>
      <c r="N70" s="230" t="s">
        <v>510</v>
      </c>
      <c r="O70" s="229">
        <v>6924113</v>
      </c>
      <c r="P70" s="229">
        <v>6975277</v>
      </c>
      <c r="Q70" s="229">
        <v>165795</v>
      </c>
      <c r="R70" s="229">
        <v>127178</v>
      </c>
      <c r="S70" s="229">
        <v>1692500</v>
      </c>
      <c r="T70" s="229">
        <v>1697558</v>
      </c>
      <c r="U70" s="230" t="s">
        <v>510</v>
      </c>
      <c r="V70" s="230" t="s">
        <v>510</v>
      </c>
      <c r="W70" s="229">
        <v>5135183</v>
      </c>
      <c r="X70" s="229">
        <v>5153356</v>
      </c>
      <c r="Y70" s="229">
        <v>129303</v>
      </c>
      <c r="Z70" s="229">
        <v>100362</v>
      </c>
    </row>
    <row r="71" spans="2:26" ht="15.75" customHeight="1" x14ac:dyDescent="0.25">
      <c r="B71" s="217" t="s">
        <v>498</v>
      </c>
      <c r="C71" s="229">
        <v>13041046</v>
      </c>
      <c r="D71" s="229">
        <v>13320626</v>
      </c>
      <c r="E71" s="254">
        <v>612295</v>
      </c>
      <c r="F71" s="229">
        <v>546637</v>
      </c>
      <c r="G71" s="229">
        <v>5244408</v>
      </c>
      <c r="H71" s="229">
        <v>5103890</v>
      </c>
      <c r="I71" s="229">
        <v>396588</v>
      </c>
      <c r="J71" s="229">
        <v>385452</v>
      </c>
      <c r="K71" s="229">
        <v>4090362</v>
      </c>
      <c r="L71" s="229">
        <v>4294751</v>
      </c>
      <c r="M71" s="254">
        <v>281808</v>
      </c>
      <c r="N71" s="229">
        <v>337452</v>
      </c>
      <c r="O71" s="229">
        <v>7796638</v>
      </c>
      <c r="P71" s="229">
        <v>8216736</v>
      </c>
      <c r="Q71" s="229">
        <v>215708</v>
      </c>
      <c r="R71" s="229">
        <v>161185</v>
      </c>
      <c r="S71" s="229">
        <v>2039376</v>
      </c>
      <c r="T71" s="229">
        <v>1437304</v>
      </c>
      <c r="U71" s="255" t="s">
        <v>510</v>
      </c>
      <c r="V71" s="230" t="s">
        <v>510</v>
      </c>
      <c r="W71" s="229">
        <v>5689065</v>
      </c>
      <c r="X71" s="229">
        <v>6683162</v>
      </c>
      <c r="Y71" s="254">
        <v>192547</v>
      </c>
      <c r="Z71" s="229">
        <v>151582</v>
      </c>
    </row>
    <row r="72" spans="2:26" ht="15.75" customHeight="1" x14ac:dyDescent="0.25">
      <c r="B72" s="217" t="s">
        <v>499</v>
      </c>
      <c r="C72" s="229">
        <v>3763658</v>
      </c>
      <c r="D72" s="229">
        <v>3257328</v>
      </c>
      <c r="E72" s="230" t="s">
        <v>510</v>
      </c>
      <c r="F72" s="230" t="s">
        <v>510</v>
      </c>
      <c r="G72" s="229">
        <v>1033015</v>
      </c>
      <c r="H72" s="229">
        <v>828801</v>
      </c>
      <c r="I72" s="230" t="s">
        <v>510</v>
      </c>
      <c r="J72" s="230" t="s">
        <v>510</v>
      </c>
      <c r="K72" s="229">
        <v>614714</v>
      </c>
      <c r="L72" s="229">
        <v>495263</v>
      </c>
      <c r="M72" s="230" t="s">
        <v>510</v>
      </c>
      <c r="N72" s="230" t="s">
        <v>510</v>
      </c>
      <c r="O72" s="229">
        <v>2730643</v>
      </c>
      <c r="P72" s="229">
        <v>2428527</v>
      </c>
      <c r="Q72" s="230" t="s">
        <v>510</v>
      </c>
      <c r="R72" s="230" t="s">
        <v>510</v>
      </c>
      <c r="S72" s="229">
        <v>649459</v>
      </c>
      <c r="T72" s="229">
        <v>616722</v>
      </c>
      <c r="U72" s="230" t="s">
        <v>510</v>
      </c>
      <c r="V72" s="230" t="s">
        <v>510</v>
      </c>
      <c r="W72" s="229">
        <v>2065616</v>
      </c>
      <c r="X72" s="229">
        <v>1794675</v>
      </c>
      <c r="Y72" s="230" t="s">
        <v>510</v>
      </c>
      <c r="Z72" s="230" t="s">
        <v>510</v>
      </c>
    </row>
    <row r="73" spans="2:26" ht="15.75" customHeight="1" x14ac:dyDescent="0.25">
      <c r="B73" s="217" t="s">
        <v>500</v>
      </c>
      <c r="C73" s="229">
        <v>2586215</v>
      </c>
      <c r="D73" s="229">
        <v>2489414</v>
      </c>
      <c r="E73" s="254">
        <v>478195</v>
      </c>
      <c r="F73" s="229">
        <v>485355</v>
      </c>
      <c r="G73" s="229">
        <v>735426</v>
      </c>
      <c r="H73" s="229">
        <v>745332</v>
      </c>
      <c r="I73" s="229">
        <v>177130</v>
      </c>
      <c r="J73" s="229">
        <v>218653</v>
      </c>
      <c r="K73" s="229">
        <v>360349</v>
      </c>
      <c r="L73" s="229">
        <v>428939</v>
      </c>
      <c r="M73" s="255" t="s">
        <v>510</v>
      </c>
      <c r="N73" s="229">
        <v>90754</v>
      </c>
      <c r="O73" s="229">
        <v>1850788</v>
      </c>
      <c r="P73" s="229">
        <v>1744082</v>
      </c>
      <c r="Q73" s="229">
        <v>301066</v>
      </c>
      <c r="R73" s="229">
        <v>266702</v>
      </c>
      <c r="S73" s="229">
        <v>691306</v>
      </c>
      <c r="T73" s="229">
        <v>585542</v>
      </c>
      <c r="U73" s="254">
        <v>127839</v>
      </c>
      <c r="V73" s="229">
        <v>78876</v>
      </c>
      <c r="W73" s="229">
        <v>1113905</v>
      </c>
      <c r="X73" s="229">
        <v>1107752</v>
      </c>
      <c r="Y73" s="229">
        <v>154592</v>
      </c>
      <c r="Z73" s="229">
        <v>157187</v>
      </c>
    </row>
    <row r="74" spans="2:26" ht="15.75" customHeight="1" x14ac:dyDescent="0.25">
      <c r="B74" s="217" t="s">
        <v>501</v>
      </c>
      <c r="C74" s="229">
        <v>4855953</v>
      </c>
      <c r="D74" s="229">
        <v>4164750</v>
      </c>
      <c r="E74" s="254">
        <v>2097203</v>
      </c>
      <c r="F74" s="229">
        <v>1722859</v>
      </c>
      <c r="G74" s="229">
        <v>1736907</v>
      </c>
      <c r="H74" s="229">
        <v>1747814</v>
      </c>
      <c r="I74" s="229">
        <v>339153</v>
      </c>
      <c r="J74" s="229">
        <v>401716</v>
      </c>
      <c r="K74" s="229">
        <v>1050428</v>
      </c>
      <c r="L74" s="229">
        <v>1225400</v>
      </c>
      <c r="M74" s="229">
        <v>95913</v>
      </c>
      <c r="N74" s="229">
        <v>179740</v>
      </c>
      <c r="O74" s="229">
        <v>3119045</v>
      </c>
      <c r="P74" s="229">
        <v>2416936</v>
      </c>
      <c r="Q74" s="229">
        <v>1758050</v>
      </c>
      <c r="R74" s="229">
        <v>1321142</v>
      </c>
      <c r="S74" s="229">
        <v>681348</v>
      </c>
      <c r="T74" s="229">
        <v>454660</v>
      </c>
      <c r="U74" s="254">
        <v>552857</v>
      </c>
      <c r="V74" s="229">
        <v>383267</v>
      </c>
      <c r="W74" s="229">
        <v>2376090</v>
      </c>
      <c r="X74" s="229">
        <v>1903593</v>
      </c>
      <c r="Y74" s="254">
        <v>1171799</v>
      </c>
      <c r="Z74" s="229">
        <v>912585</v>
      </c>
    </row>
    <row r="75" spans="2:26" ht="15.75" customHeight="1" x14ac:dyDescent="0.25">
      <c r="B75" s="217" t="s">
        <v>502</v>
      </c>
      <c r="C75" s="229">
        <v>1433118</v>
      </c>
      <c r="D75" s="229">
        <v>1657418</v>
      </c>
      <c r="E75" s="254">
        <v>563193</v>
      </c>
      <c r="F75" s="229">
        <v>613653</v>
      </c>
      <c r="G75" s="229">
        <v>372953</v>
      </c>
      <c r="H75" s="229">
        <v>406645</v>
      </c>
      <c r="I75" s="229">
        <v>108219</v>
      </c>
      <c r="J75" s="229">
        <v>110150</v>
      </c>
      <c r="K75" s="229">
        <v>211865</v>
      </c>
      <c r="L75" s="229">
        <v>265184</v>
      </c>
      <c r="M75" s="255" t="s">
        <v>510</v>
      </c>
      <c r="N75" s="230" t="s">
        <v>510</v>
      </c>
      <c r="O75" s="229">
        <v>1060165</v>
      </c>
      <c r="P75" s="229">
        <v>1250773</v>
      </c>
      <c r="Q75" s="229">
        <v>454974</v>
      </c>
      <c r="R75" s="229">
        <v>503504</v>
      </c>
      <c r="S75" s="229">
        <v>423421</v>
      </c>
      <c r="T75" s="229">
        <v>523461</v>
      </c>
      <c r="U75" s="254">
        <v>228769</v>
      </c>
      <c r="V75" s="229">
        <v>269581</v>
      </c>
      <c r="W75" s="229">
        <v>618198</v>
      </c>
      <c r="X75" s="229">
        <v>713016</v>
      </c>
      <c r="Y75" s="254">
        <v>218328</v>
      </c>
      <c r="Z75" s="229">
        <v>226218</v>
      </c>
    </row>
    <row r="76" spans="2:26" ht="15.75" customHeight="1" x14ac:dyDescent="0.25">
      <c r="B76" s="217" t="s">
        <v>522</v>
      </c>
      <c r="C76" s="230" t="s">
        <v>510</v>
      </c>
      <c r="D76" s="230" t="s">
        <v>510</v>
      </c>
      <c r="E76" s="230" t="s">
        <v>510</v>
      </c>
      <c r="F76" s="230" t="s">
        <v>510</v>
      </c>
      <c r="G76" s="230" t="s">
        <v>510</v>
      </c>
      <c r="H76" s="230" t="s">
        <v>510</v>
      </c>
      <c r="I76" s="230" t="s">
        <v>510</v>
      </c>
      <c r="J76" s="230" t="s">
        <v>510</v>
      </c>
      <c r="K76" s="230" t="s">
        <v>510</v>
      </c>
      <c r="L76" s="230" t="s">
        <v>510</v>
      </c>
      <c r="M76" s="230" t="s">
        <v>510</v>
      </c>
      <c r="N76" s="230" t="s">
        <v>510</v>
      </c>
      <c r="O76" s="230" t="s">
        <v>510</v>
      </c>
      <c r="P76" s="230" t="s">
        <v>510</v>
      </c>
      <c r="Q76" s="230" t="s">
        <v>510</v>
      </c>
      <c r="R76" s="230" t="s">
        <v>510</v>
      </c>
      <c r="S76" s="230" t="s">
        <v>510</v>
      </c>
      <c r="T76" s="230" t="s">
        <v>510</v>
      </c>
      <c r="U76" s="230" t="s">
        <v>510</v>
      </c>
      <c r="V76" s="230" t="s">
        <v>510</v>
      </c>
      <c r="W76" s="230" t="s">
        <v>510</v>
      </c>
      <c r="X76" s="230" t="s">
        <v>510</v>
      </c>
      <c r="Y76" s="230" t="s">
        <v>510</v>
      </c>
      <c r="Z76" s="230" t="s">
        <v>510</v>
      </c>
    </row>
    <row r="77" spans="2:26" ht="15.75" customHeight="1" x14ac:dyDescent="0.25">
      <c r="B77" s="217" t="s">
        <v>523</v>
      </c>
      <c r="C77" s="230">
        <f>C74/C58</f>
        <v>2.9214224040409485E-2</v>
      </c>
      <c r="D77" s="230">
        <f>D74/D58</f>
        <v>2.5975935982719758E-2</v>
      </c>
      <c r="E77" s="230" t="s">
        <v>510</v>
      </c>
      <c r="F77" s="230" t="s">
        <v>510</v>
      </c>
      <c r="G77" s="230" t="s">
        <v>510</v>
      </c>
      <c r="H77" s="230" t="s">
        <v>510</v>
      </c>
      <c r="I77" s="230" t="s">
        <v>510</v>
      </c>
      <c r="J77" s="230" t="s">
        <v>510</v>
      </c>
      <c r="K77" s="230" t="s">
        <v>510</v>
      </c>
      <c r="L77" s="230" t="s">
        <v>510</v>
      </c>
      <c r="M77" s="230" t="s">
        <v>510</v>
      </c>
      <c r="N77" s="230" t="s">
        <v>510</v>
      </c>
      <c r="O77" s="230" t="s">
        <v>510</v>
      </c>
      <c r="P77" s="230" t="s">
        <v>510</v>
      </c>
      <c r="Q77" s="230" t="s">
        <v>510</v>
      </c>
      <c r="R77" s="230" t="s">
        <v>510</v>
      </c>
      <c r="S77" s="230" t="s">
        <v>510</v>
      </c>
      <c r="T77" s="230" t="s">
        <v>510</v>
      </c>
      <c r="U77" s="230" t="s">
        <v>510</v>
      </c>
      <c r="V77" s="230" t="s">
        <v>510</v>
      </c>
      <c r="W77" s="230" t="s">
        <v>510</v>
      </c>
      <c r="X77" s="230" t="s">
        <v>510</v>
      </c>
      <c r="Y77" s="230" t="s">
        <v>510</v>
      </c>
      <c r="Z77" s="230" t="s">
        <v>510</v>
      </c>
    </row>
    <row r="80" spans="2:26" x14ac:dyDescent="0.25">
      <c r="B80" s="231" t="s">
        <v>524</v>
      </c>
    </row>
    <row r="81" spans="2:2" x14ac:dyDescent="0.25">
      <c r="B81" t="s">
        <v>525</v>
      </c>
    </row>
    <row r="82" spans="2:2" x14ac:dyDescent="0.25">
      <c r="B82" t="s">
        <v>526</v>
      </c>
    </row>
    <row r="84" spans="2:2" x14ac:dyDescent="0.25">
      <c r="B84" s="231" t="s">
        <v>527</v>
      </c>
    </row>
    <row r="85" spans="2:2" x14ac:dyDescent="0.25">
      <c r="B85" t="s">
        <v>528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6"/>
  <sheetViews>
    <sheetView topLeftCell="H1" workbookViewId="0">
      <selection activeCell="I32" sqref="I32"/>
    </sheetView>
  </sheetViews>
  <sheetFormatPr baseColWidth="10" defaultRowHeight="11.25" customHeight="1" x14ac:dyDescent="0.25"/>
  <cols>
    <col min="1" max="1" width="5.85546875" customWidth="1"/>
    <col min="3" max="3" width="29.7109375" customWidth="1"/>
    <col min="4" max="4" width="31.5703125" customWidth="1"/>
    <col min="5" max="5" width="23.7109375" customWidth="1"/>
    <col min="8" max="8" width="5.42578125" customWidth="1"/>
    <col min="9" max="9" width="65" customWidth="1"/>
  </cols>
  <sheetData>
    <row r="2" spans="1:13" ht="11.25" customHeight="1" x14ac:dyDescent="0.25">
      <c r="B2" s="228" t="s">
        <v>510</v>
      </c>
      <c r="C2" s="228" t="s">
        <v>510</v>
      </c>
      <c r="D2" s="228" t="s">
        <v>510</v>
      </c>
      <c r="E2" s="228" t="s">
        <v>510</v>
      </c>
      <c r="F2" s="217" t="s">
        <v>519</v>
      </c>
      <c r="G2" s="262"/>
      <c r="I2" s="55" t="s">
        <v>409</v>
      </c>
      <c r="J2" s="55"/>
      <c r="K2" s="55"/>
      <c r="L2" s="55"/>
      <c r="M2" s="55"/>
    </row>
    <row r="3" spans="1:13" ht="18.75" customHeight="1" thickBot="1" x14ac:dyDescent="0.3">
      <c r="B3" s="247" t="s">
        <v>25</v>
      </c>
      <c r="C3" s="250" t="s">
        <v>511</v>
      </c>
      <c r="D3" s="250" t="s">
        <v>512</v>
      </c>
      <c r="E3" s="217" t="s">
        <v>152</v>
      </c>
      <c r="F3" s="229">
        <v>181950842</v>
      </c>
      <c r="G3" s="357">
        <f>F3/$F$3</f>
        <v>1</v>
      </c>
      <c r="I3" s="202" t="s">
        <v>407</v>
      </c>
      <c r="J3" s="202"/>
      <c r="K3" s="202"/>
      <c r="L3" s="202"/>
      <c r="M3" s="202"/>
    </row>
    <row r="4" spans="1:13" ht="24.75" customHeight="1" thickBot="1" x14ac:dyDescent="0.3">
      <c r="B4" s="248"/>
      <c r="C4" s="251"/>
      <c r="D4" s="252"/>
      <c r="E4" s="217" t="s">
        <v>501</v>
      </c>
      <c r="F4" s="229">
        <v>10488344</v>
      </c>
      <c r="G4" s="357">
        <f>F4/$F$4</f>
        <v>1</v>
      </c>
      <c r="H4" s="409"/>
      <c r="I4" s="336"/>
      <c r="J4" s="348" t="s">
        <v>18</v>
      </c>
      <c r="K4" s="349"/>
      <c r="L4" s="348" t="s">
        <v>21</v>
      </c>
      <c r="M4" s="350"/>
    </row>
    <row r="5" spans="1:13" ht="26.25" customHeight="1" x14ac:dyDescent="0.25">
      <c r="B5" s="248"/>
      <c r="C5" s="251"/>
      <c r="D5" s="250" t="s">
        <v>483</v>
      </c>
      <c r="E5" s="217" t="s">
        <v>152</v>
      </c>
      <c r="F5" s="229">
        <v>85923673</v>
      </c>
      <c r="G5" s="357">
        <f>F5/$F$5</f>
        <v>1</v>
      </c>
      <c r="H5" s="409"/>
      <c r="I5" s="351"/>
      <c r="J5" s="99" t="s">
        <v>200</v>
      </c>
      <c r="K5" s="207" t="s">
        <v>202</v>
      </c>
      <c r="L5" s="22" t="s">
        <v>203</v>
      </c>
      <c r="M5" s="203" t="s">
        <v>202</v>
      </c>
    </row>
    <row r="6" spans="1:13" ht="26.25" customHeight="1" thickBot="1" x14ac:dyDescent="0.3">
      <c r="B6" s="248"/>
      <c r="C6" s="252"/>
      <c r="D6" s="252"/>
      <c r="E6" s="217" t="s">
        <v>501</v>
      </c>
      <c r="F6" s="229">
        <v>5954368</v>
      </c>
      <c r="G6" s="357">
        <f>F6/$F$6</f>
        <v>1</v>
      </c>
      <c r="H6" s="447"/>
      <c r="I6" s="352"/>
      <c r="J6" s="305" t="s">
        <v>201</v>
      </c>
      <c r="K6" s="208"/>
      <c r="L6" s="306" t="s">
        <v>201</v>
      </c>
      <c r="M6" s="205"/>
    </row>
    <row r="7" spans="1:13" ht="11.25" customHeight="1" x14ac:dyDescent="0.25">
      <c r="B7" s="248"/>
      <c r="C7" s="250" t="s">
        <v>546</v>
      </c>
      <c r="D7" s="250" t="s">
        <v>512</v>
      </c>
      <c r="E7" s="217" t="s">
        <v>152</v>
      </c>
      <c r="F7" s="229">
        <v>65675669</v>
      </c>
      <c r="G7" s="357">
        <f>F7/$F$3</f>
        <v>0.36095281713508093</v>
      </c>
      <c r="H7" s="409"/>
      <c r="I7" s="104" t="s">
        <v>204</v>
      </c>
      <c r="J7" s="353">
        <v>10488344</v>
      </c>
      <c r="K7" s="353">
        <v>5954368</v>
      </c>
      <c r="L7" s="353">
        <v>181950842</v>
      </c>
      <c r="M7" s="354">
        <v>85923673</v>
      </c>
    </row>
    <row r="8" spans="1:13" ht="11.25" customHeight="1" thickBot="1" x14ac:dyDescent="0.3">
      <c r="B8" s="248"/>
      <c r="C8" s="251"/>
      <c r="D8" s="252"/>
      <c r="E8" s="217" t="s">
        <v>501</v>
      </c>
      <c r="F8" s="229">
        <v>3787799</v>
      </c>
      <c r="G8" s="357">
        <f>F8/$F$4</f>
        <v>0.36114366576839968</v>
      </c>
      <c r="H8" s="409"/>
      <c r="I8" s="108" t="s">
        <v>205</v>
      </c>
      <c r="J8" s="355"/>
      <c r="K8" s="355"/>
      <c r="L8" s="355"/>
      <c r="M8" s="356"/>
    </row>
    <row r="9" spans="1:13" ht="11.25" customHeight="1" x14ac:dyDescent="0.25">
      <c r="A9" s="173"/>
      <c r="B9" s="248"/>
      <c r="C9" s="251"/>
      <c r="D9" s="250" t="s">
        <v>483</v>
      </c>
      <c r="E9" s="217" t="s">
        <v>152</v>
      </c>
      <c r="F9" s="229">
        <v>44628750</v>
      </c>
      <c r="G9" s="357">
        <f>F9/$F$5</f>
        <v>0.51939993300798493</v>
      </c>
      <c r="H9" s="409"/>
      <c r="I9" s="27" t="s">
        <v>206</v>
      </c>
      <c r="J9" s="268">
        <v>100</v>
      </c>
      <c r="K9" s="268">
        <v>100</v>
      </c>
      <c r="L9" s="270">
        <v>100</v>
      </c>
      <c r="M9" s="273">
        <v>100</v>
      </c>
    </row>
    <row r="10" spans="1:13" ht="11.25" customHeight="1" x14ac:dyDescent="0.25">
      <c r="A10" s="174"/>
      <c r="B10" s="248"/>
      <c r="C10" s="252"/>
      <c r="D10" s="252"/>
      <c r="E10" s="217" t="s">
        <v>501</v>
      </c>
      <c r="F10" s="229">
        <v>2882844</v>
      </c>
      <c r="G10" s="357">
        <f>F10/$F$6</f>
        <v>0.48415616905102271</v>
      </c>
      <c r="H10" s="447"/>
      <c r="I10" s="89" t="s">
        <v>175</v>
      </c>
      <c r="J10" s="266">
        <v>21.5</v>
      </c>
      <c r="K10" s="266">
        <v>28.7</v>
      </c>
      <c r="L10" s="271">
        <v>22.7</v>
      </c>
      <c r="M10" s="272">
        <v>32.700000000000003</v>
      </c>
    </row>
    <row r="11" spans="1:13" ht="11.25" customHeight="1" x14ac:dyDescent="0.25">
      <c r="A11" s="174"/>
      <c r="B11" s="248"/>
      <c r="C11" s="358" t="s">
        <v>547</v>
      </c>
      <c r="D11" s="250" t="s">
        <v>512</v>
      </c>
      <c r="E11" s="217" t="s">
        <v>152</v>
      </c>
      <c r="F11" s="229">
        <v>41266027</v>
      </c>
      <c r="G11" s="359">
        <f>F11/$F$3</f>
        <v>0.22679766988932099</v>
      </c>
      <c r="H11" s="409"/>
      <c r="I11" s="90" t="s">
        <v>207</v>
      </c>
      <c r="J11" s="268">
        <v>3.4</v>
      </c>
      <c r="K11" s="268">
        <v>5.4</v>
      </c>
      <c r="L11" s="270">
        <v>2</v>
      </c>
      <c r="M11" s="273">
        <v>3.8</v>
      </c>
    </row>
    <row r="12" spans="1:13" ht="11.25" customHeight="1" x14ac:dyDescent="0.25">
      <c r="A12" s="174"/>
      <c r="B12" s="248"/>
      <c r="C12" s="251"/>
      <c r="D12" s="252"/>
      <c r="E12" s="217" t="s">
        <v>501</v>
      </c>
      <c r="F12" s="229">
        <v>2253622</v>
      </c>
      <c r="G12" s="368">
        <f>F12/$F$4</f>
        <v>0.21486919193344536</v>
      </c>
      <c r="H12" s="409"/>
      <c r="I12" s="89" t="s">
        <v>208</v>
      </c>
      <c r="J12" s="266">
        <v>22.3</v>
      </c>
      <c r="K12" s="266">
        <v>30.6</v>
      </c>
      <c r="L12" s="271">
        <v>18.600000000000001</v>
      </c>
      <c r="M12" s="272">
        <v>27.6</v>
      </c>
    </row>
    <row r="13" spans="1:13" ht="11.25" customHeight="1" x14ac:dyDescent="0.25">
      <c r="A13" s="174"/>
      <c r="B13" s="248"/>
      <c r="C13" s="251"/>
      <c r="D13" s="250" t="s">
        <v>483</v>
      </c>
      <c r="E13" s="217" t="s">
        <v>152</v>
      </c>
      <c r="F13" s="229">
        <v>28115387</v>
      </c>
      <c r="G13" s="359">
        <f>F13/$F$5</f>
        <v>0.32721351425468043</v>
      </c>
      <c r="H13" s="409"/>
      <c r="I13" s="90" t="s">
        <v>209</v>
      </c>
      <c r="J13" s="268">
        <v>5.6</v>
      </c>
      <c r="K13" s="268">
        <v>7.6</v>
      </c>
      <c r="L13" s="270">
        <v>6.4</v>
      </c>
      <c r="M13" s="273">
        <v>8.6999999999999993</v>
      </c>
    </row>
    <row r="14" spans="1:13" ht="11.25" customHeight="1" x14ac:dyDescent="0.25">
      <c r="A14" s="174"/>
      <c r="B14" s="248"/>
      <c r="C14" s="252"/>
      <c r="D14" s="252"/>
      <c r="E14" s="217" t="s">
        <v>501</v>
      </c>
      <c r="F14" s="229">
        <v>1706750</v>
      </c>
      <c r="G14" s="368">
        <f>F14/$F$6</f>
        <v>0.28663831325171707</v>
      </c>
      <c r="I14" s="89" t="s">
        <v>210</v>
      </c>
      <c r="J14" s="266">
        <v>40</v>
      </c>
      <c r="K14" s="266">
        <v>18.399999999999999</v>
      </c>
      <c r="L14" s="271">
        <v>44.3</v>
      </c>
      <c r="M14" s="272">
        <v>19.100000000000001</v>
      </c>
    </row>
    <row r="15" spans="1:13" ht="11.25" customHeight="1" x14ac:dyDescent="0.25">
      <c r="A15" s="174"/>
      <c r="B15" s="248"/>
      <c r="C15" s="358" t="s">
        <v>684</v>
      </c>
      <c r="D15" s="250" t="s">
        <v>512</v>
      </c>
      <c r="E15" s="217" t="s">
        <v>152</v>
      </c>
      <c r="F15" s="229">
        <v>11649763</v>
      </c>
      <c r="G15" s="359">
        <f>F15/$F$3</f>
        <v>6.4026980430241701E-2</v>
      </c>
      <c r="I15" s="90" t="s">
        <v>211</v>
      </c>
      <c r="J15" s="268">
        <v>2.8</v>
      </c>
      <c r="K15" s="268">
        <v>4.4000000000000004</v>
      </c>
      <c r="L15" s="270">
        <v>2.7</v>
      </c>
      <c r="M15" s="273">
        <v>4.8</v>
      </c>
    </row>
    <row r="16" spans="1:13" ht="11.25" customHeight="1" x14ac:dyDescent="0.25">
      <c r="A16" s="174"/>
      <c r="B16" s="248"/>
      <c r="C16" s="251"/>
      <c r="D16" s="252"/>
      <c r="E16" s="217" t="s">
        <v>501</v>
      </c>
      <c r="F16" s="229">
        <v>584188</v>
      </c>
      <c r="G16" s="372">
        <f>F16/$F$4</f>
        <v>5.5698783335100373E-2</v>
      </c>
      <c r="I16" s="109" t="s">
        <v>212</v>
      </c>
      <c r="J16" s="363">
        <v>2.9</v>
      </c>
      <c r="K16" s="364">
        <v>2.4</v>
      </c>
      <c r="L16" s="365">
        <v>2.2999999999999998</v>
      </c>
      <c r="M16" s="366">
        <v>1.9</v>
      </c>
    </row>
    <row r="17" spans="1:13" ht="11.25" customHeight="1" thickBot="1" x14ac:dyDescent="0.3">
      <c r="A17" s="174"/>
      <c r="B17" s="248"/>
      <c r="C17" s="251"/>
      <c r="D17" s="250" t="s">
        <v>483</v>
      </c>
      <c r="E17" s="217" t="s">
        <v>152</v>
      </c>
      <c r="F17" s="229">
        <v>7520487</v>
      </c>
      <c r="G17" s="361">
        <f>F17/$F$5</f>
        <v>8.7525203909753713E-2</v>
      </c>
      <c r="I17" s="90" t="s">
        <v>213</v>
      </c>
      <c r="J17" s="367">
        <v>1.5</v>
      </c>
      <c r="K17" s="268">
        <v>2.5</v>
      </c>
      <c r="L17" s="362">
        <v>1</v>
      </c>
      <c r="M17" s="273">
        <v>1.4</v>
      </c>
    </row>
    <row r="18" spans="1:13" ht="11.25" customHeight="1" x14ac:dyDescent="0.25">
      <c r="A18" s="175"/>
      <c r="B18" s="248"/>
      <c r="C18" s="252"/>
      <c r="D18" s="252"/>
      <c r="E18" s="217" t="s">
        <v>501</v>
      </c>
      <c r="F18" s="229">
        <v>454633</v>
      </c>
      <c r="G18" s="372">
        <f>F18/$F$6</f>
        <v>7.6352855584337409E-2</v>
      </c>
      <c r="I18" s="307" t="s">
        <v>408</v>
      </c>
      <c r="J18" s="307"/>
      <c r="K18" s="307"/>
      <c r="L18" s="307"/>
      <c r="M18" s="307"/>
    </row>
    <row r="19" spans="1:13" ht="11.25" customHeight="1" x14ac:dyDescent="0.25">
      <c r="A19" s="174"/>
      <c r="B19" s="248"/>
      <c r="C19" s="358" t="s">
        <v>685</v>
      </c>
      <c r="D19" s="250" t="s">
        <v>512</v>
      </c>
      <c r="E19" s="217" t="s">
        <v>152</v>
      </c>
      <c r="F19" s="229">
        <v>3688594</v>
      </c>
      <c r="G19" s="359">
        <f>F19/$F$3</f>
        <v>2.0272475573374922E-2</v>
      </c>
      <c r="I19" s="308" t="s">
        <v>190</v>
      </c>
      <c r="J19" s="308"/>
      <c r="K19" s="308"/>
      <c r="L19" s="308"/>
      <c r="M19" s="308"/>
    </row>
    <row r="20" spans="1:13" ht="11.25" customHeight="1" x14ac:dyDescent="0.25">
      <c r="B20" s="248"/>
      <c r="C20" s="251"/>
      <c r="D20" s="252"/>
      <c r="E20" s="217" t="s">
        <v>501</v>
      </c>
      <c r="F20" s="229">
        <v>353132</v>
      </c>
      <c r="G20" s="368">
        <f>F20/$F$4</f>
        <v>3.3668994838460677E-2</v>
      </c>
      <c r="H20" s="260"/>
    </row>
    <row r="21" spans="1:13" ht="11.25" customHeight="1" x14ac:dyDescent="0.25">
      <c r="B21" s="248"/>
      <c r="C21" s="251"/>
      <c r="D21" s="250" t="s">
        <v>483</v>
      </c>
      <c r="E21" s="217" t="s">
        <v>152</v>
      </c>
      <c r="F21" s="229">
        <v>3298811</v>
      </c>
      <c r="G21" s="359">
        <f>F21/$F$5</f>
        <v>3.8392341537820431E-2</v>
      </c>
      <c r="H21" s="260"/>
      <c r="J21">
        <f>SUM(J10:J17)</f>
        <v>100.00000000000001</v>
      </c>
      <c r="K21" s="227">
        <f>SUM(K10:K17)</f>
        <v>100</v>
      </c>
      <c r="L21">
        <f>SUM(L10:L17)</f>
        <v>100</v>
      </c>
      <c r="M21">
        <f>SUM(M10:M17)</f>
        <v>100.00000000000001</v>
      </c>
    </row>
    <row r="22" spans="1:13" ht="11.25" customHeight="1" x14ac:dyDescent="0.25">
      <c r="B22" s="248"/>
      <c r="C22" s="252"/>
      <c r="D22" s="252"/>
      <c r="E22" s="217" t="s">
        <v>501</v>
      </c>
      <c r="F22" s="229">
        <v>322842</v>
      </c>
      <c r="G22" s="372">
        <f>F22/$F$6</f>
        <v>5.421935627760998E-2</v>
      </c>
    </row>
    <row r="23" spans="1:13" ht="11.25" customHeight="1" x14ac:dyDescent="0.25">
      <c r="B23" s="248"/>
      <c r="C23" s="358" t="s">
        <v>686</v>
      </c>
      <c r="D23" s="250" t="s">
        <v>512</v>
      </c>
      <c r="E23" s="217" t="s">
        <v>152</v>
      </c>
      <c r="F23" s="229">
        <v>4975570</v>
      </c>
      <c r="G23" s="359">
        <f>F23/$F$3</f>
        <v>2.734568274215516E-2</v>
      </c>
    </row>
    <row r="24" spans="1:13" ht="11.25" customHeight="1" x14ac:dyDescent="0.25">
      <c r="B24" s="248"/>
      <c r="C24" s="251"/>
      <c r="D24" s="252"/>
      <c r="E24" s="217" t="s">
        <v>501</v>
      </c>
      <c r="F24" s="229">
        <v>293267</v>
      </c>
      <c r="G24" s="372">
        <f>F24/$F$4</f>
        <v>2.7961230104580858E-2</v>
      </c>
      <c r="I24" s="409"/>
      <c r="J24" s="409"/>
      <c r="K24" s="409"/>
      <c r="L24" s="409"/>
      <c r="M24" s="409"/>
    </row>
    <row r="25" spans="1:13" ht="11.25" customHeight="1" x14ac:dyDescent="0.25">
      <c r="B25" s="248"/>
      <c r="C25" s="251"/>
      <c r="D25" s="250" t="s">
        <v>483</v>
      </c>
      <c r="E25" s="217" t="s">
        <v>152</v>
      </c>
      <c r="F25" s="229">
        <v>4102042</v>
      </c>
      <c r="G25" s="359">
        <f>F25/$F$5</f>
        <v>4.7740533624534419E-2</v>
      </c>
      <c r="I25" s="409"/>
      <c r="J25" s="409"/>
      <c r="K25" s="409"/>
      <c r="L25" s="409"/>
      <c r="M25" s="409"/>
    </row>
    <row r="26" spans="1:13" ht="11.25" customHeight="1" x14ac:dyDescent="0.25">
      <c r="B26" s="248"/>
      <c r="C26" s="252"/>
      <c r="D26" s="252"/>
      <c r="E26" s="217" t="s">
        <v>501</v>
      </c>
      <c r="F26" s="229">
        <v>259023</v>
      </c>
      <c r="G26" s="372">
        <f>F26/$F$6</f>
        <v>4.3501342207938776E-2</v>
      </c>
      <c r="I26" s="409" t="s">
        <v>695</v>
      </c>
      <c r="J26" s="664">
        <f>J10+J13+J11+J15+J16</f>
        <v>36.199999999999996</v>
      </c>
      <c r="K26" s="664">
        <f t="shared" ref="K26:M26" si="0">K10+K13+K11+K15+K16</f>
        <v>48.499999999999993</v>
      </c>
      <c r="L26" s="664">
        <f t="shared" si="0"/>
        <v>36.1</v>
      </c>
      <c r="M26" s="664">
        <f t="shared" si="0"/>
        <v>51.9</v>
      </c>
    </row>
    <row r="27" spans="1:13" ht="11.25" customHeight="1" x14ac:dyDescent="0.25">
      <c r="B27" s="248"/>
      <c r="C27" s="250" t="s">
        <v>687</v>
      </c>
      <c r="D27" s="250" t="s">
        <v>512</v>
      </c>
      <c r="E27" s="217" t="s">
        <v>152</v>
      </c>
      <c r="F27" s="229">
        <v>1063999</v>
      </c>
      <c r="G27" s="357">
        <f>F27/$F$3</f>
        <v>5.8477278165055156E-3</v>
      </c>
      <c r="I27" s="409" t="s">
        <v>696</v>
      </c>
      <c r="J27" s="664">
        <f>J12+J14+J17</f>
        <v>63.8</v>
      </c>
      <c r="K27" s="664">
        <f t="shared" ref="K27:M27" si="1">K12+K14+K17</f>
        <v>51.5</v>
      </c>
      <c r="L27" s="664">
        <f t="shared" si="1"/>
        <v>63.9</v>
      </c>
      <c r="M27" s="664">
        <f t="shared" si="1"/>
        <v>48.1</v>
      </c>
    </row>
    <row r="28" spans="1:13" ht="11.25" customHeight="1" x14ac:dyDescent="0.25">
      <c r="B28" s="248"/>
      <c r="C28" s="251"/>
      <c r="D28" s="252"/>
      <c r="E28" s="217" t="s">
        <v>501</v>
      </c>
      <c r="F28" s="229">
        <v>79529</v>
      </c>
      <c r="G28" s="357">
        <f>F28/$F$4</f>
        <v>7.5826078931049553E-3</v>
      </c>
      <c r="I28" s="409"/>
      <c r="J28" s="409"/>
      <c r="K28" s="409"/>
      <c r="L28" s="409"/>
      <c r="M28" s="409"/>
    </row>
    <row r="29" spans="1:13" ht="11.25" customHeight="1" x14ac:dyDescent="0.25">
      <c r="B29" s="248"/>
      <c r="C29" s="251"/>
      <c r="D29" s="250" t="s">
        <v>483</v>
      </c>
      <c r="E29" s="217" t="s">
        <v>152</v>
      </c>
      <c r="F29" s="229">
        <v>697962</v>
      </c>
      <c r="G29" s="357">
        <f>F29/$F$5</f>
        <v>8.1230466020697223E-3</v>
      </c>
      <c r="I29" s="409"/>
      <c r="J29" s="409"/>
      <c r="K29" s="409"/>
      <c r="L29" s="409"/>
      <c r="M29" s="409"/>
    </row>
    <row r="30" spans="1:13" ht="11.25" customHeight="1" x14ac:dyDescent="0.25">
      <c r="B30" s="248"/>
      <c r="C30" s="252"/>
      <c r="D30" s="252"/>
      <c r="E30" s="217" t="s">
        <v>501</v>
      </c>
      <c r="F30" s="230">
        <v>0</v>
      </c>
      <c r="G30" s="357"/>
      <c r="I30" s="409"/>
      <c r="J30" s="409"/>
      <c r="K30" s="409"/>
      <c r="L30" s="409"/>
      <c r="M30" s="409"/>
    </row>
    <row r="31" spans="1:13" ht="11.25" customHeight="1" x14ac:dyDescent="0.25">
      <c r="B31" s="248"/>
      <c r="C31" s="358" t="s">
        <v>688</v>
      </c>
      <c r="D31" s="250" t="s">
        <v>512</v>
      </c>
      <c r="E31" s="217" t="s">
        <v>152</v>
      </c>
      <c r="F31" s="229">
        <v>3031716</v>
      </c>
      <c r="G31" s="359">
        <f>F31/$F$3</f>
        <v>1.666228068348263E-2</v>
      </c>
      <c r="I31" s="409"/>
      <c r="J31" s="409"/>
      <c r="K31" s="409"/>
      <c r="L31" s="409"/>
      <c r="M31" s="409"/>
    </row>
    <row r="32" spans="1:13" ht="11.25" customHeight="1" x14ac:dyDescent="0.25">
      <c r="B32" s="248"/>
      <c r="C32" s="251"/>
      <c r="D32" s="252"/>
      <c r="E32" s="217" t="s">
        <v>501</v>
      </c>
      <c r="F32" s="229">
        <v>224062</v>
      </c>
      <c r="G32" s="361">
        <f>F32/$F$4</f>
        <v>2.1362953007643532E-2</v>
      </c>
    </row>
    <row r="33" spans="2:7" ht="11.25" customHeight="1" x14ac:dyDescent="0.25">
      <c r="B33" s="248"/>
      <c r="C33" s="251"/>
      <c r="D33" s="250" t="s">
        <v>483</v>
      </c>
      <c r="E33" s="217" t="s">
        <v>152</v>
      </c>
      <c r="F33" s="229">
        <v>894061</v>
      </c>
      <c r="G33" s="359">
        <f>F33/$F$5</f>
        <v>1.0405293079126169E-2</v>
      </c>
    </row>
    <row r="34" spans="2:7" ht="11.25" customHeight="1" x14ac:dyDescent="0.25">
      <c r="B34" s="248"/>
      <c r="C34" s="252"/>
      <c r="D34" s="252"/>
      <c r="E34" s="217" t="s">
        <v>501</v>
      </c>
      <c r="F34" s="371">
        <f>F10-F14-F18-F22-F26-F30</f>
        <v>139596</v>
      </c>
      <c r="G34" s="361">
        <f>F34/$F$6</f>
        <v>2.3444301729419477E-2</v>
      </c>
    </row>
    <row r="35" spans="2:7" ht="11.25" customHeight="1" x14ac:dyDescent="0.25">
      <c r="B35" s="248"/>
      <c r="C35" s="250" t="s">
        <v>548</v>
      </c>
      <c r="D35" s="250" t="s">
        <v>512</v>
      </c>
      <c r="E35" s="217" t="s">
        <v>152</v>
      </c>
      <c r="F35" s="229">
        <v>116275173</v>
      </c>
      <c r="G35" s="357">
        <f>F35/$F$3</f>
        <v>0.63904718286491913</v>
      </c>
    </row>
    <row r="36" spans="2:7" ht="11.25" customHeight="1" x14ac:dyDescent="0.25">
      <c r="B36" s="248"/>
      <c r="C36" s="251"/>
      <c r="D36" s="252"/>
      <c r="E36" s="217" t="s">
        <v>501</v>
      </c>
      <c r="F36" s="229">
        <v>6700545</v>
      </c>
      <c r="G36" s="357">
        <f>F36/$F$4</f>
        <v>0.63885633423160038</v>
      </c>
    </row>
    <row r="37" spans="2:7" ht="11.25" customHeight="1" x14ac:dyDescent="0.25">
      <c r="B37" s="248"/>
      <c r="C37" s="251"/>
      <c r="D37" s="250" t="s">
        <v>483</v>
      </c>
      <c r="E37" s="217" t="s">
        <v>152</v>
      </c>
      <c r="F37" s="229">
        <v>41294923</v>
      </c>
      <c r="G37" s="357">
        <f>F37/$F$5</f>
        <v>0.48060006699201513</v>
      </c>
    </row>
    <row r="38" spans="2:7" ht="11.25" customHeight="1" x14ac:dyDescent="0.25">
      <c r="B38" s="248"/>
      <c r="C38" s="252"/>
      <c r="D38" s="252"/>
      <c r="E38" s="217" t="s">
        <v>501</v>
      </c>
      <c r="F38" s="229">
        <v>3071524</v>
      </c>
      <c r="G38" s="357">
        <f>F38/$F$6</f>
        <v>0.51584383094897723</v>
      </c>
    </row>
    <row r="39" spans="2:7" ht="11.25" customHeight="1" x14ac:dyDescent="0.25">
      <c r="B39" s="248"/>
      <c r="C39" s="358" t="s">
        <v>549</v>
      </c>
      <c r="D39" s="250" t="s">
        <v>512</v>
      </c>
      <c r="E39" s="217" t="s">
        <v>152</v>
      </c>
      <c r="F39" s="229">
        <v>33861911</v>
      </c>
      <c r="G39" s="359">
        <f>F39/$F$3</f>
        <v>0.18610472272505341</v>
      </c>
    </row>
    <row r="40" spans="2:7" ht="11.25" customHeight="1" x14ac:dyDescent="0.25">
      <c r="B40" s="248"/>
      <c r="C40" s="251"/>
      <c r="D40" s="252"/>
      <c r="E40" s="217" t="s">
        <v>501</v>
      </c>
      <c r="F40" s="229">
        <v>2344433</v>
      </c>
      <c r="G40" s="368">
        <f>F40/$F$4</f>
        <v>0.22352747011348981</v>
      </c>
    </row>
    <row r="41" spans="2:7" ht="11.25" customHeight="1" x14ac:dyDescent="0.25">
      <c r="B41" s="248"/>
      <c r="C41" s="251"/>
      <c r="D41" s="250" t="s">
        <v>483</v>
      </c>
      <c r="E41" s="217" t="s">
        <v>152</v>
      </c>
      <c r="F41" s="229">
        <v>23691727</v>
      </c>
      <c r="G41" s="360">
        <f>F41/$F$5</f>
        <v>0.27572991438575956</v>
      </c>
    </row>
    <row r="42" spans="2:7" ht="11.25" customHeight="1" x14ac:dyDescent="0.25">
      <c r="B42" s="248"/>
      <c r="C42" s="252"/>
      <c r="D42" s="252"/>
      <c r="E42" s="217" t="s">
        <v>501</v>
      </c>
      <c r="F42" s="229">
        <v>1821916</v>
      </c>
      <c r="G42" s="369">
        <f>F42/$F$6</f>
        <v>0.30597974461773275</v>
      </c>
    </row>
    <row r="43" spans="2:7" ht="11.25" customHeight="1" x14ac:dyDescent="0.25">
      <c r="B43" s="248"/>
      <c r="C43" s="358" t="s">
        <v>550</v>
      </c>
      <c r="D43" s="250" t="s">
        <v>512</v>
      </c>
      <c r="E43" s="217" t="s">
        <v>152</v>
      </c>
      <c r="F43" s="229">
        <v>80650572</v>
      </c>
      <c r="G43" s="359">
        <f>F43/$F$3</f>
        <v>0.44325473360546469</v>
      </c>
    </row>
    <row r="44" spans="2:7" ht="11.25" customHeight="1" x14ac:dyDescent="0.25">
      <c r="B44" s="248"/>
      <c r="C44" s="251"/>
      <c r="D44" s="252"/>
      <c r="E44" s="217" t="s">
        <v>501</v>
      </c>
      <c r="F44" s="229">
        <v>4196035</v>
      </c>
      <c r="G44" s="372">
        <f>F44/$F$4</f>
        <v>0.40006649286102747</v>
      </c>
    </row>
    <row r="45" spans="2:7" ht="11.25" customHeight="1" x14ac:dyDescent="0.25">
      <c r="B45" s="248"/>
      <c r="C45" s="251"/>
      <c r="D45" s="250" t="s">
        <v>483</v>
      </c>
      <c r="E45" s="217" t="s">
        <v>152</v>
      </c>
      <c r="F45" s="229">
        <v>16416023</v>
      </c>
      <c r="G45" s="359">
        <f>F45/$F$5</f>
        <v>0.19105355284334738</v>
      </c>
    </row>
    <row r="46" spans="2:7" ht="11.25" customHeight="1" x14ac:dyDescent="0.25">
      <c r="B46" s="248"/>
      <c r="C46" s="252"/>
      <c r="D46" s="252"/>
      <c r="E46" s="217" t="s">
        <v>501</v>
      </c>
      <c r="F46" s="229">
        <v>1097892</v>
      </c>
      <c r="G46" s="372">
        <f>F46/$F$6</f>
        <v>0.18438430409407011</v>
      </c>
    </row>
    <row r="47" spans="2:7" ht="11.25" customHeight="1" x14ac:dyDescent="0.25">
      <c r="B47" s="248"/>
      <c r="C47" s="358" t="s">
        <v>689</v>
      </c>
      <c r="D47" s="250" t="s">
        <v>512</v>
      </c>
      <c r="E47" s="217" t="s">
        <v>152</v>
      </c>
      <c r="F47" s="229">
        <v>1762690</v>
      </c>
      <c r="G47" s="359">
        <f>F47/$F$3</f>
        <v>9.687726534400979E-3</v>
      </c>
    </row>
    <row r="48" spans="2:7" ht="11.25" customHeight="1" x14ac:dyDescent="0.25">
      <c r="B48" s="248"/>
      <c r="C48" s="251"/>
      <c r="D48" s="252"/>
      <c r="E48" s="217" t="s">
        <v>501</v>
      </c>
      <c r="F48" s="229">
        <v>160077</v>
      </c>
      <c r="G48" s="373">
        <f>F48/$F$4</f>
        <v>1.5262371257083102E-2</v>
      </c>
    </row>
    <row r="49" spans="2:7" ht="11.25" customHeight="1" x14ac:dyDescent="0.25">
      <c r="B49" s="248"/>
      <c r="C49" s="251"/>
      <c r="D49" s="250" t="s">
        <v>483</v>
      </c>
      <c r="E49" s="217" t="s">
        <v>152</v>
      </c>
      <c r="F49" s="229">
        <v>1187173</v>
      </c>
      <c r="G49" s="359">
        <f>F49/$F$5</f>
        <v>1.381659976290818E-2</v>
      </c>
    </row>
    <row r="50" spans="2:7" ht="11.25" customHeight="1" x14ac:dyDescent="0.25">
      <c r="B50" s="249"/>
      <c r="C50" s="252"/>
      <c r="D50" s="252"/>
      <c r="E50" s="217" t="s">
        <v>501</v>
      </c>
      <c r="F50" s="229">
        <v>151716</v>
      </c>
      <c r="G50" s="373">
        <f>F50/$F$6</f>
        <v>2.5479782237174457E-2</v>
      </c>
    </row>
    <row r="53" spans="2:7" ht="11.25" customHeight="1" x14ac:dyDescent="0.25">
      <c r="C53" s="261" t="s">
        <v>694</v>
      </c>
      <c r="D53" s="250" t="s">
        <v>512</v>
      </c>
      <c r="E53" s="217" t="s">
        <v>152</v>
      </c>
      <c r="G53" s="297">
        <f>G27+G31</f>
        <v>2.2510008499988146E-2</v>
      </c>
    </row>
    <row r="54" spans="2:7" ht="11.25" customHeight="1" x14ac:dyDescent="0.25">
      <c r="D54" s="252"/>
      <c r="E54" s="217" t="s">
        <v>501</v>
      </c>
      <c r="G54" s="370">
        <f t="shared" ref="G54:G56" si="2">G28+G32</f>
        <v>2.8945560900748488E-2</v>
      </c>
    </row>
    <row r="55" spans="2:7" ht="11.25" customHeight="1" x14ac:dyDescent="0.25">
      <c r="D55" s="250" t="s">
        <v>483</v>
      </c>
      <c r="E55" s="217" t="s">
        <v>152</v>
      </c>
      <c r="G55" s="297">
        <f t="shared" si="2"/>
        <v>1.8528339681195889E-2</v>
      </c>
    </row>
    <row r="56" spans="2:7" ht="11.25" customHeight="1" x14ac:dyDescent="0.25">
      <c r="D56" s="252"/>
      <c r="E56" s="217" t="s">
        <v>501</v>
      </c>
      <c r="G56" s="370">
        <f t="shared" si="2"/>
        <v>2.3444301729419477E-2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P27"/>
  <sheetViews>
    <sheetView workbookViewId="0">
      <selection activeCell="P10" sqref="P10"/>
    </sheetView>
  </sheetViews>
  <sheetFormatPr baseColWidth="10" defaultRowHeight="13.5" x14ac:dyDescent="0.25"/>
  <cols>
    <col min="1" max="1" width="7.140625" customWidth="1"/>
    <col min="2" max="2" width="33.5703125" customWidth="1"/>
    <col min="7" max="9" width="8.85546875" customWidth="1"/>
    <col min="10" max="10" width="20.28515625" customWidth="1"/>
    <col min="14" max="14" width="15.5703125" customWidth="1"/>
  </cols>
  <sheetData>
    <row r="1" spans="2:16" x14ac:dyDescent="0.25">
      <c r="J1" s="409"/>
      <c r="K1" s="409"/>
      <c r="L1" s="409"/>
      <c r="M1" s="409"/>
      <c r="N1" s="409"/>
      <c r="O1" s="409"/>
      <c r="P1" s="409"/>
    </row>
    <row r="2" spans="2:16" ht="24" customHeight="1" x14ac:dyDescent="0.25">
      <c r="B2" s="1001" t="s">
        <v>410</v>
      </c>
      <c r="C2" s="1001"/>
      <c r="D2" s="1001"/>
      <c r="E2" s="1001"/>
      <c r="F2" s="1001"/>
      <c r="J2" s="701" t="s">
        <v>551</v>
      </c>
      <c r="K2" s="702" t="s">
        <v>552</v>
      </c>
      <c r="L2" s="703" t="s">
        <v>507</v>
      </c>
      <c r="M2" s="704" t="s">
        <v>553</v>
      </c>
      <c r="N2" s="705" t="s">
        <v>554</v>
      </c>
      <c r="O2" s="703" t="s">
        <v>507</v>
      </c>
      <c r="P2" s="409"/>
    </row>
    <row r="3" spans="2:16" ht="24" customHeight="1" thickBot="1" x14ac:dyDescent="0.3">
      <c r="B3" s="1002" t="s">
        <v>411</v>
      </c>
      <c r="C3" s="1002"/>
      <c r="D3" s="1002"/>
      <c r="E3" s="1002"/>
      <c r="F3" s="1002"/>
      <c r="J3" s="706"/>
      <c r="K3" s="707"/>
      <c r="L3" s="708"/>
      <c r="M3" s="709"/>
      <c r="N3" s="710"/>
      <c r="O3" s="708"/>
      <c r="P3" s="409"/>
    </row>
    <row r="4" spans="2:16" ht="14.25" thickBot="1" x14ac:dyDescent="0.3">
      <c r="B4" s="1003"/>
      <c r="C4" s="1022" t="s">
        <v>18</v>
      </c>
      <c r="D4" s="1023"/>
      <c r="E4" s="1022" t="s">
        <v>21</v>
      </c>
      <c r="F4" s="1024"/>
      <c r="J4" s="711" t="s">
        <v>510</v>
      </c>
      <c r="K4" s="711" t="s">
        <v>510</v>
      </c>
      <c r="L4" s="711" t="s">
        <v>510</v>
      </c>
      <c r="M4" s="712" t="s">
        <v>152</v>
      </c>
      <c r="N4" s="713" t="s">
        <v>555</v>
      </c>
      <c r="O4" s="409"/>
      <c r="P4" s="409"/>
    </row>
    <row r="5" spans="2:16" ht="27" thickBot="1" x14ac:dyDescent="0.3">
      <c r="B5" s="1005"/>
      <c r="C5" s="171">
        <v>2015</v>
      </c>
      <c r="D5" s="156">
        <v>2016</v>
      </c>
      <c r="E5" s="53">
        <v>2015</v>
      </c>
      <c r="F5" s="153">
        <v>2016</v>
      </c>
      <c r="J5" s="712" t="s">
        <v>556</v>
      </c>
      <c r="K5" s="358" t="s">
        <v>557</v>
      </c>
      <c r="L5" s="714" t="s">
        <v>517</v>
      </c>
      <c r="M5" s="715"/>
      <c r="N5" s="716">
        <v>41388181.340000004</v>
      </c>
      <c r="O5" s="409"/>
      <c r="P5" s="409"/>
    </row>
    <row r="6" spans="2:16" ht="29.25" customHeight="1" thickBot="1" x14ac:dyDescent="0.3">
      <c r="B6" s="151" t="s">
        <v>214</v>
      </c>
      <c r="C6" s="110">
        <v>2450655.66</v>
      </c>
      <c r="D6" s="110">
        <v>2598532.2200000002</v>
      </c>
      <c r="E6" s="110">
        <v>37953241.020000003</v>
      </c>
      <c r="F6" s="111">
        <v>41388181.340000004</v>
      </c>
      <c r="G6" s="209">
        <f>D6/C6</f>
        <v>1.0603416311861618</v>
      </c>
      <c r="H6" s="209">
        <f>F6/E6</f>
        <v>1.0905045320948983</v>
      </c>
      <c r="I6" s="209"/>
      <c r="J6" s="717"/>
      <c r="K6" s="718"/>
      <c r="L6" s="714" t="s">
        <v>518</v>
      </c>
      <c r="M6" s="715"/>
      <c r="N6" s="716">
        <v>37953241.020000003</v>
      </c>
      <c r="O6" s="409"/>
      <c r="P6" s="409"/>
    </row>
    <row r="7" spans="2:16" ht="29.25" customHeight="1" x14ac:dyDescent="0.25">
      <c r="B7" s="27" t="s">
        <v>215</v>
      </c>
      <c r="C7" s="1057">
        <v>100</v>
      </c>
      <c r="D7" s="1057">
        <v>100</v>
      </c>
      <c r="E7" s="1057">
        <v>100</v>
      </c>
      <c r="F7" s="1072"/>
      <c r="J7" s="712" t="s">
        <v>558</v>
      </c>
      <c r="K7" s="358" t="s">
        <v>557</v>
      </c>
      <c r="L7" s="714" t="s">
        <v>517</v>
      </c>
      <c r="M7" s="715"/>
      <c r="N7" s="716">
        <v>3524631.02</v>
      </c>
      <c r="O7" s="664">
        <v>8.5160326109656506</v>
      </c>
      <c r="P7" s="409"/>
    </row>
    <row r="8" spans="2:16" ht="29.25" customHeight="1" x14ac:dyDescent="0.25">
      <c r="B8" s="88" t="s">
        <v>216</v>
      </c>
      <c r="C8" s="1058"/>
      <c r="D8" s="1058"/>
      <c r="E8" s="1058"/>
      <c r="F8" s="1073"/>
      <c r="J8" s="717"/>
      <c r="K8" s="718"/>
      <c r="L8" s="714" t="s">
        <v>518</v>
      </c>
      <c r="M8" s="715"/>
      <c r="N8" s="716">
        <v>3229005.15</v>
      </c>
      <c r="O8" s="409"/>
      <c r="P8" s="409"/>
    </row>
    <row r="9" spans="2:16" ht="29.25" customHeight="1" x14ac:dyDescent="0.25">
      <c r="B9" s="30" t="s">
        <v>217</v>
      </c>
      <c r="C9" s="32">
        <v>8.1</v>
      </c>
      <c r="D9" s="32">
        <v>10</v>
      </c>
      <c r="E9" s="32">
        <v>8.5</v>
      </c>
      <c r="F9" s="33">
        <v>8.5</v>
      </c>
      <c r="J9" s="712" t="s">
        <v>559</v>
      </c>
      <c r="K9" s="358" t="s">
        <v>557</v>
      </c>
      <c r="L9" s="714" t="s">
        <v>517</v>
      </c>
      <c r="M9" s="715"/>
      <c r="N9" s="716">
        <v>9078138.3399999999</v>
      </c>
      <c r="O9" s="664">
        <v>21.934132030165689</v>
      </c>
      <c r="P9" s="409"/>
    </row>
    <row r="10" spans="2:16" ht="29.25" customHeight="1" x14ac:dyDescent="0.25">
      <c r="B10" s="34" t="s">
        <v>218</v>
      </c>
      <c r="C10" s="28">
        <v>22.4</v>
      </c>
      <c r="D10" s="28">
        <v>20.100000000000001</v>
      </c>
      <c r="E10" s="28">
        <v>25.1</v>
      </c>
      <c r="F10" s="36">
        <v>24.1</v>
      </c>
      <c r="J10" s="717"/>
      <c r="K10" s="718"/>
      <c r="L10" s="714" t="s">
        <v>518</v>
      </c>
      <c r="M10" s="715"/>
      <c r="N10" s="716">
        <v>7892693.1699999999</v>
      </c>
      <c r="O10" s="409"/>
      <c r="P10" s="409"/>
    </row>
    <row r="11" spans="2:16" ht="29.25" customHeight="1" x14ac:dyDescent="0.25">
      <c r="B11" s="30" t="s">
        <v>219</v>
      </c>
      <c r="C11" s="32">
        <v>21.7</v>
      </c>
      <c r="D11" s="32">
        <v>22</v>
      </c>
      <c r="E11" s="32">
        <v>20.8</v>
      </c>
      <c r="F11" s="33">
        <v>21.9</v>
      </c>
      <c r="J11" s="712" t="s">
        <v>560</v>
      </c>
      <c r="K11" s="358" t="s">
        <v>557</v>
      </c>
      <c r="L11" s="714" t="s">
        <v>517</v>
      </c>
      <c r="M11" s="715"/>
      <c r="N11" s="716">
        <v>9967909.8100000005</v>
      </c>
      <c r="O11" s="664">
        <v>24.083952199094139</v>
      </c>
      <c r="P11" s="409"/>
    </row>
    <row r="12" spans="2:16" ht="29.25" customHeight="1" x14ac:dyDescent="0.25">
      <c r="B12" s="34" t="s">
        <v>220</v>
      </c>
      <c r="C12" s="28">
        <v>28.3</v>
      </c>
      <c r="D12" s="28">
        <v>24.4</v>
      </c>
      <c r="E12" s="28">
        <v>26.5</v>
      </c>
      <c r="F12" s="36">
        <v>23.6</v>
      </c>
      <c r="J12" s="717"/>
      <c r="K12" s="718"/>
      <c r="L12" s="714" t="s">
        <v>518</v>
      </c>
      <c r="M12" s="715"/>
      <c r="N12" s="716">
        <v>9512974.0999999996</v>
      </c>
      <c r="O12" s="409"/>
      <c r="P12" s="409"/>
    </row>
    <row r="13" spans="2:16" ht="29.25" customHeight="1" x14ac:dyDescent="0.25">
      <c r="B13" s="30" t="s">
        <v>221</v>
      </c>
      <c r="C13" s="32">
        <v>4.2</v>
      </c>
      <c r="D13" s="32">
        <v>4.0999999999999996</v>
      </c>
      <c r="E13" s="32" t="s">
        <v>222</v>
      </c>
      <c r="F13" s="33">
        <v>3.9</v>
      </c>
      <c r="J13" s="712" t="s">
        <v>561</v>
      </c>
      <c r="K13" s="358" t="s">
        <v>557</v>
      </c>
      <c r="L13" s="714" t="s">
        <v>517</v>
      </c>
      <c r="M13" s="715"/>
      <c r="N13" s="716">
        <v>9761458.4800000004</v>
      </c>
      <c r="O13" s="664">
        <v>23.585135089195006</v>
      </c>
      <c r="P13" s="409"/>
    </row>
    <row r="14" spans="2:16" ht="29.25" customHeight="1" x14ac:dyDescent="0.25">
      <c r="B14" s="34" t="s">
        <v>223</v>
      </c>
      <c r="C14" s="28">
        <v>2.2999999999999998</v>
      </c>
      <c r="D14" s="28">
        <v>1.6</v>
      </c>
      <c r="E14" s="28" t="s">
        <v>222</v>
      </c>
      <c r="F14" s="36">
        <v>1.3</v>
      </c>
      <c r="J14" s="717"/>
      <c r="K14" s="718"/>
      <c r="L14" s="714" t="s">
        <v>518</v>
      </c>
      <c r="M14" s="715"/>
      <c r="N14" s="716">
        <v>10074741.640000001</v>
      </c>
      <c r="O14" s="409"/>
      <c r="P14" s="409"/>
    </row>
    <row r="15" spans="2:16" ht="29.25" customHeight="1" x14ac:dyDescent="0.25">
      <c r="B15" s="30" t="s">
        <v>224</v>
      </c>
      <c r="C15" s="32">
        <v>12.9</v>
      </c>
      <c r="D15" s="32">
        <v>17.7</v>
      </c>
      <c r="E15" s="32">
        <v>18.399999999999999</v>
      </c>
      <c r="F15" s="33">
        <v>16.7</v>
      </c>
      <c r="J15" s="712" t="s">
        <v>562</v>
      </c>
      <c r="K15" s="358" t="s">
        <v>557</v>
      </c>
      <c r="L15" s="714" t="s">
        <v>517</v>
      </c>
      <c r="M15" s="715"/>
      <c r="N15" s="716">
        <v>1632085.04</v>
      </c>
      <c r="O15" s="664">
        <v>3.9433601263910956</v>
      </c>
      <c r="P15" s="409"/>
    </row>
    <row r="16" spans="2:16" ht="29.25" customHeight="1" x14ac:dyDescent="0.25">
      <c r="B16" s="34" t="s">
        <v>225</v>
      </c>
      <c r="C16" s="28" t="s">
        <v>66</v>
      </c>
      <c r="D16" s="28" t="s">
        <v>66</v>
      </c>
      <c r="E16" s="28">
        <v>0.7</v>
      </c>
      <c r="F16" s="36"/>
      <c r="J16" s="717"/>
      <c r="K16" s="718"/>
      <c r="L16" s="714" t="s">
        <v>518</v>
      </c>
      <c r="M16" s="715"/>
      <c r="N16" s="716">
        <v>1582822.8</v>
      </c>
      <c r="O16" s="409"/>
      <c r="P16" s="409"/>
    </row>
    <row r="17" spans="2:16" ht="29.25" customHeight="1" x14ac:dyDescent="0.25">
      <c r="B17" s="30" t="s">
        <v>226</v>
      </c>
      <c r="C17" s="32">
        <v>256.69</v>
      </c>
      <c r="D17" s="32">
        <v>247.75</v>
      </c>
      <c r="E17" s="32">
        <v>216.29</v>
      </c>
      <c r="F17" s="33">
        <v>227.47</v>
      </c>
      <c r="G17" s="209">
        <f>D17/C17</f>
        <v>0.96517199735089021</v>
      </c>
      <c r="H17" s="209">
        <f>F17/E17</f>
        <v>1.0516898608349901</v>
      </c>
      <c r="J17" s="712" t="s">
        <v>563</v>
      </c>
      <c r="K17" s="358" t="s">
        <v>557</v>
      </c>
      <c r="L17" s="714" t="s">
        <v>517</v>
      </c>
      <c r="M17" s="715"/>
      <c r="N17" s="716">
        <v>522473.77</v>
      </c>
      <c r="O17" s="664">
        <v>1.2623743133527112</v>
      </c>
      <c r="P17" s="409"/>
    </row>
    <row r="18" spans="2:16" ht="29.25" customHeight="1" thickBot="1" x14ac:dyDescent="0.3">
      <c r="B18" s="112" t="s">
        <v>227</v>
      </c>
      <c r="C18" s="61">
        <v>49.18</v>
      </c>
      <c r="D18" s="61">
        <v>48.16</v>
      </c>
      <c r="E18" s="61">
        <v>50.63</v>
      </c>
      <c r="F18" s="62">
        <v>53.04</v>
      </c>
      <c r="G18" s="209">
        <f>D18/C18</f>
        <v>0.97925986173241153</v>
      </c>
      <c r="H18" s="209">
        <f>F18/E18</f>
        <v>1.0476002370136281</v>
      </c>
      <c r="J18" s="717"/>
      <c r="K18" s="718"/>
      <c r="L18" s="714" t="s">
        <v>518</v>
      </c>
      <c r="M18" s="715"/>
      <c r="N18" s="716">
        <v>926662.57</v>
      </c>
      <c r="O18" s="409"/>
      <c r="P18" s="409"/>
    </row>
    <row r="19" spans="2:16" ht="26.25" x14ac:dyDescent="0.25">
      <c r="B19" s="999" t="s">
        <v>412</v>
      </c>
      <c r="C19" s="999"/>
      <c r="D19" s="999"/>
      <c r="E19" s="999"/>
      <c r="F19" s="999"/>
      <c r="J19" s="712" t="s">
        <v>564</v>
      </c>
      <c r="K19" s="358" t="s">
        <v>557</v>
      </c>
      <c r="L19" s="714" t="s">
        <v>517</v>
      </c>
      <c r="M19" s="715"/>
      <c r="N19" s="716">
        <v>6901484.8899999997</v>
      </c>
      <c r="O19" s="664">
        <v>16.675013654997191</v>
      </c>
      <c r="P19" s="409"/>
    </row>
    <row r="20" spans="2:16" ht="18" customHeight="1" x14ac:dyDescent="0.25">
      <c r="B20" s="1070" t="s">
        <v>228</v>
      </c>
      <c r="C20" s="1070"/>
      <c r="D20" s="1070"/>
      <c r="E20" s="1070"/>
      <c r="F20" s="1070"/>
      <c r="J20" s="717"/>
      <c r="K20" s="718"/>
      <c r="L20" s="714" t="s">
        <v>518</v>
      </c>
      <c r="M20" s="717"/>
      <c r="N20" s="716">
        <v>4734341.59</v>
      </c>
      <c r="O20" s="409"/>
      <c r="P20" s="409"/>
    </row>
    <row r="21" spans="2:16" ht="14.25" thickBot="1" x14ac:dyDescent="0.3">
      <c r="B21" s="1071"/>
      <c r="C21" s="1071"/>
      <c r="D21" s="1071"/>
      <c r="E21" s="1071"/>
      <c r="F21" s="1071"/>
      <c r="J21" s="409"/>
      <c r="K21" s="409"/>
      <c r="L21" s="409"/>
      <c r="M21" s="409"/>
      <c r="N21" s="409"/>
      <c r="O21" s="409"/>
      <c r="P21" s="409"/>
    </row>
    <row r="22" spans="2:16" ht="14.25" thickBot="1" x14ac:dyDescent="0.3">
      <c r="C22" s="699">
        <v>9547081</v>
      </c>
      <c r="D22" s="700">
        <v>10488344</v>
      </c>
      <c r="E22" s="700">
        <v>175470740</v>
      </c>
      <c r="F22" s="700">
        <v>181950842</v>
      </c>
      <c r="G22" s="408">
        <f>D22/C22</f>
        <v>1.0985917056742265</v>
      </c>
      <c r="H22" s="408">
        <f>F22/E22</f>
        <v>1.0369298151931199</v>
      </c>
      <c r="J22" s="719" t="s">
        <v>524</v>
      </c>
      <c r="K22" s="409"/>
      <c r="L22" s="719" t="s">
        <v>527</v>
      </c>
      <c r="M22" s="409" t="s">
        <v>528</v>
      </c>
      <c r="N22" s="409"/>
      <c r="O22" s="409"/>
      <c r="P22" s="409"/>
    </row>
    <row r="23" spans="2:16" x14ac:dyDescent="0.25">
      <c r="C23" s="409"/>
      <c r="D23" s="409"/>
      <c r="E23" s="409"/>
      <c r="F23" s="409"/>
      <c r="G23" s="409"/>
      <c r="H23" s="409"/>
      <c r="J23" s="409"/>
      <c r="K23" s="409"/>
      <c r="L23" s="409"/>
      <c r="M23" s="409"/>
      <c r="N23" s="409"/>
      <c r="O23" s="409"/>
      <c r="P23" s="409"/>
    </row>
    <row r="24" spans="2:16" x14ac:dyDescent="0.25">
      <c r="C24" s="409"/>
      <c r="D24" s="409"/>
      <c r="E24" s="409"/>
      <c r="F24" s="409"/>
      <c r="G24" s="409"/>
      <c r="H24" s="409"/>
      <c r="J24" s="409"/>
      <c r="K24" s="409"/>
      <c r="L24" s="409"/>
      <c r="M24" s="409"/>
      <c r="N24" s="409"/>
      <c r="O24" s="409"/>
      <c r="P24" s="409"/>
    </row>
    <row r="25" spans="2:16" x14ac:dyDescent="0.25">
      <c r="C25" s="409"/>
      <c r="D25" s="409"/>
      <c r="E25" s="409"/>
      <c r="F25" s="409"/>
      <c r="G25" s="409"/>
      <c r="H25" s="409"/>
    </row>
    <row r="26" spans="2:16" x14ac:dyDescent="0.25">
      <c r="C26" s="409" t="s">
        <v>697</v>
      </c>
      <c r="D26" s="409"/>
      <c r="E26" s="409"/>
      <c r="F26" s="409"/>
      <c r="G26" s="409">
        <f>C17/E17</f>
        <v>1.1867862591890517</v>
      </c>
      <c r="H26" s="409">
        <f>D17/F17</f>
        <v>1.0891546137952257</v>
      </c>
    </row>
    <row r="27" spans="2:16" x14ac:dyDescent="0.25">
      <c r="C27" s="409" t="s">
        <v>698</v>
      </c>
      <c r="D27" s="409"/>
      <c r="E27" s="409"/>
      <c r="F27" s="409"/>
      <c r="G27" s="409">
        <f>C18/E18</f>
        <v>0.97136085324906174</v>
      </c>
      <c r="H27" s="409">
        <f>D18/F18</f>
        <v>0.90799396681749622</v>
      </c>
    </row>
  </sheetData>
  <mergeCells count="12">
    <mergeCell ref="B19:F19"/>
    <mergeCell ref="B20:F20"/>
    <mergeCell ref="B21:F21"/>
    <mergeCell ref="B2:F2"/>
    <mergeCell ref="B3:F3"/>
    <mergeCell ref="B4:B5"/>
    <mergeCell ref="C4:D4"/>
    <mergeCell ref="E4:F4"/>
    <mergeCell ref="C7:C8"/>
    <mergeCell ref="D7:D8"/>
    <mergeCell ref="E7:E8"/>
    <mergeCell ref="F7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22"/>
  <sheetViews>
    <sheetView workbookViewId="0">
      <selection activeCell="K35" sqref="K35"/>
    </sheetView>
  </sheetViews>
  <sheetFormatPr baseColWidth="10" defaultRowHeight="13.5" x14ac:dyDescent="0.25"/>
  <cols>
    <col min="2" max="2" width="13.5703125" customWidth="1"/>
    <col min="3" max="3" width="13.28515625" customWidth="1"/>
  </cols>
  <sheetData>
    <row r="2" spans="2:7" x14ac:dyDescent="0.25">
      <c r="B2" s="43" t="s">
        <v>430</v>
      </c>
    </row>
    <row r="3" spans="2:7" ht="14.25" thickBot="1" x14ac:dyDescent="0.3">
      <c r="B3" s="44" t="s">
        <v>469</v>
      </c>
    </row>
    <row r="5" spans="2:7" x14ac:dyDescent="0.25">
      <c r="B5" s="47" t="s">
        <v>229</v>
      </c>
      <c r="G5" s="47" t="s">
        <v>231</v>
      </c>
    </row>
    <row r="6" spans="2:7" x14ac:dyDescent="0.25">
      <c r="B6" s="48" t="s">
        <v>230</v>
      </c>
      <c r="G6" s="48" t="s">
        <v>232</v>
      </c>
    </row>
    <row r="7" spans="2:7" x14ac:dyDescent="0.25">
      <c r="B7" s="113"/>
    </row>
    <row r="20" spans="2:9" x14ac:dyDescent="0.25">
      <c r="C20">
        <v>2015</v>
      </c>
      <c r="D20">
        <v>2016</v>
      </c>
      <c r="H20">
        <v>2015</v>
      </c>
      <c r="I20">
        <v>2016</v>
      </c>
    </row>
    <row r="21" spans="2:9" x14ac:dyDescent="0.25">
      <c r="B21" t="s">
        <v>18</v>
      </c>
      <c r="C21">
        <v>256.69</v>
      </c>
      <c r="D21">
        <v>247.75</v>
      </c>
      <c r="G21" t="s">
        <v>18</v>
      </c>
      <c r="H21">
        <v>49.18</v>
      </c>
      <c r="I21">
        <v>48.16</v>
      </c>
    </row>
    <row r="22" spans="2:9" x14ac:dyDescent="0.25">
      <c r="B22" t="s">
        <v>51</v>
      </c>
      <c r="C22">
        <v>216.29</v>
      </c>
      <c r="D22">
        <v>227.47</v>
      </c>
      <c r="G22" t="s">
        <v>51</v>
      </c>
      <c r="H22">
        <v>50.63</v>
      </c>
      <c r="I22">
        <v>53.04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D26"/>
  <sheetViews>
    <sheetView workbookViewId="0">
      <selection activeCell="E28" sqref="E28"/>
    </sheetView>
  </sheetViews>
  <sheetFormatPr baseColWidth="10" defaultRowHeight="13.5" x14ac:dyDescent="0.25"/>
  <sheetData>
    <row r="2" spans="2:4" x14ac:dyDescent="0.25">
      <c r="B2" s="43" t="s">
        <v>471</v>
      </c>
    </row>
    <row r="3" spans="2:4" ht="14.25" thickBot="1" x14ac:dyDescent="0.3">
      <c r="B3" s="44" t="s">
        <v>472</v>
      </c>
    </row>
    <row r="4" spans="2:4" ht="14.25" thickBot="1" x14ac:dyDescent="0.3"/>
    <row r="5" spans="2:4" x14ac:dyDescent="0.25">
      <c r="B5" s="1074"/>
      <c r="C5" s="71" t="s">
        <v>0</v>
      </c>
      <c r="D5" s="1076" t="s">
        <v>2</v>
      </c>
    </row>
    <row r="6" spans="2:4" ht="14.25" thickBot="1" x14ac:dyDescent="0.3">
      <c r="B6" s="1075"/>
      <c r="C6" s="72" t="s">
        <v>1</v>
      </c>
      <c r="D6" s="1077"/>
    </row>
    <row r="7" spans="2:4" ht="18" x14ac:dyDescent="0.25">
      <c r="B7" s="2" t="s">
        <v>3</v>
      </c>
      <c r="C7" s="73">
        <v>1</v>
      </c>
      <c r="D7" s="114">
        <v>19.100000000000001</v>
      </c>
    </row>
    <row r="8" spans="2:4" x14ac:dyDescent="0.25">
      <c r="B8" s="4" t="s">
        <v>4</v>
      </c>
      <c r="C8" s="75">
        <v>7</v>
      </c>
      <c r="D8" s="115">
        <v>4.8</v>
      </c>
    </row>
    <row r="9" spans="2:4" ht="18" x14ac:dyDescent="0.25">
      <c r="B9" s="2" t="s">
        <v>5</v>
      </c>
      <c r="C9" s="73">
        <v>10</v>
      </c>
      <c r="D9" s="114">
        <v>2.5</v>
      </c>
    </row>
    <row r="10" spans="2:4" ht="18" x14ac:dyDescent="0.25">
      <c r="B10" s="4" t="s">
        <v>6</v>
      </c>
      <c r="C10" s="75">
        <v>12</v>
      </c>
      <c r="D10" s="115">
        <v>1.9</v>
      </c>
    </row>
    <row r="11" spans="2:4" ht="18" x14ac:dyDescent="0.25">
      <c r="B11" s="2" t="s">
        <v>7</v>
      </c>
      <c r="C11" s="73">
        <v>8</v>
      </c>
      <c r="D11" s="114">
        <v>3.4</v>
      </c>
    </row>
    <row r="12" spans="2:4" ht="18" x14ac:dyDescent="0.25">
      <c r="B12" s="4" t="s">
        <v>8</v>
      </c>
      <c r="C12" s="75">
        <v>10</v>
      </c>
      <c r="D12" s="115">
        <v>2.5</v>
      </c>
    </row>
    <row r="13" spans="2:4" ht="27" x14ac:dyDescent="0.25">
      <c r="B13" s="2" t="s">
        <v>9</v>
      </c>
      <c r="C13" s="73">
        <v>5</v>
      </c>
      <c r="D13" s="114">
        <v>7.3</v>
      </c>
    </row>
    <row r="14" spans="2:4" ht="18" x14ac:dyDescent="0.25">
      <c r="B14" s="4" t="s">
        <v>10</v>
      </c>
      <c r="C14" s="75">
        <v>3</v>
      </c>
      <c r="D14" s="115">
        <v>10.3</v>
      </c>
    </row>
    <row r="15" spans="2:4" ht="18" x14ac:dyDescent="0.25">
      <c r="B15" s="2" t="s">
        <v>11</v>
      </c>
      <c r="C15" s="73">
        <v>2</v>
      </c>
      <c r="D15" s="114">
        <v>13.4</v>
      </c>
    </row>
    <row r="16" spans="2:4" ht="27" x14ac:dyDescent="0.25">
      <c r="B16" s="4" t="s">
        <v>12</v>
      </c>
      <c r="C16" s="75">
        <v>3</v>
      </c>
      <c r="D16" s="115">
        <v>10.3</v>
      </c>
    </row>
    <row r="17" spans="2:4" ht="18" x14ac:dyDescent="0.25">
      <c r="B17" s="2" t="s">
        <v>13</v>
      </c>
      <c r="C17" s="73">
        <v>9</v>
      </c>
      <c r="D17" s="114">
        <v>2.9</v>
      </c>
    </row>
    <row r="18" spans="2:4" x14ac:dyDescent="0.25">
      <c r="B18" s="4" t="s">
        <v>14</v>
      </c>
      <c r="C18" s="75">
        <v>6</v>
      </c>
      <c r="D18" s="115">
        <v>5.8</v>
      </c>
    </row>
    <row r="19" spans="2:4" x14ac:dyDescent="0.25">
      <c r="B19" s="2" t="s">
        <v>15</v>
      </c>
      <c r="C19" s="73">
        <v>4</v>
      </c>
      <c r="D19" s="114">
        <v>7.8</v>
      </c>
    </row>
    <row r="20" spans="2:4" x14ac:dyDescent="0.25">
      <c r="B20" s="4" t="s">
        <v>16</v>
      </c>
      <c r="C20" s="75">
        <v>11</v>
      </c>
      <c r="D20" s="115">
        <v>2.2999999999999998</v>
      </c>
    </row>
    <row r="21" spans="2:4" ht="18" x14ac:dyDescent="0.25">
      <c r="B21" s="2" t="s">
        <v>17</v>
      </c>
      <c r="C21" s="73">
        <v>13</v>
      </c>
      <c r="D21" s="114">
        <v>1.5</v>
      </c>
    </row>
    <row r="22" spans="2:4" x14ac:dyDescent="0.25">
      <c r="B22" s="77" t="s">
        <v>18</v>
      </c>
      <c r="C22" s="78">
        <v>9</v>
      </c>
      <c r="D22" s="116">
        <v>2.9</v>
      </c>
    </row>
    <row r="23" spans="2:4" x14ac:dyDescent="0.25">
      <c r="B23" s="2" t="s">
        <v>19</v>
      </c>
      <c r="C23" s="73">
        <v>14</v>
      </c>
      <c r="D23" s="114">
        <v>1</v>
      </c>
    </row>
    <row r="24" spans="2:4" ht="18.75" thickBot="1" x14ac:dyDescent="0.3">
      <c r="B24" s="79" t="s">
        <v>20</v>
      </c>
      <c r="C24" s="80" t="s">
        <v>66</v>
      </c>
      <c r="D24" s="117" t="s">
        <v>66</v>
      </c>
    </row>
    <row r="25" spans="2:4" ht="14.25" thickBot="1" x14ac:dyDescent="0.3"/>
    <row r="26" spans="2:4" ht="45" x14ac:dyDescent="0.25">
      <c r="B26" s="149" t="s">
        <v>470</v>
      </c>
    </row>
  </sheetData>
  <mergeCells count="2">
    <mergeCell ref="B5:B6"/>
    <mergeCell ref="D5:D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F107"/>
  <sheetViews>
    <sheetView topLeftCell="A22" zoomScale="80" zoomScaleNormal="80" workbookViewId="0">
      <selection activeCell="Q34" sqref="A28:Q34"/>
    </sheetView>
  </sheetViews>
  <sheetFormatPr baseColWidth="10" defaultRowHeight="16.5" customHeight="1" x14ac:dyDescent="0.25"/>
  <cols>
    <col min="1" max="1" width="7.140625" customWidth="1"/>
    <col min="2" max="2" width="29.140625" customWidth="1"/>
    <col min="3" max="3" width="13.140625" bestFit="1" customWidth="1"/>
    <col min="4" max="4" width="12.42578125" bestFit="1" customWidth="1"/>
    <col min="5" max="6" width="13.85546875" customWidth="1"/>
    <col min="8" max="8" width="11.5703125" bestFit="1" customWidth="1"/>
    <col min="9" max="9" width="12.42578125" bestFit="1" customWidth="1"/>
    <col min="10" max="11" width="13.140625" customWidth="1"/>
    <col min="12" max="12" width="12.5703125" customWidth="1"/>
    <col min="13" max="14" width="14.7109375" customWidth="1"/>
    <col min="15" max="15" width="15.5703125" customWidth="1"/>
    <col min="16" max="16" width="15" customWidth="1"/>
    <col min="17" max="19" width="11.42578125" style="334"/>
    <col min="21" max="21" width="13.5703125" customWidth="1"/>
  </cols>
  <sheetData>
    <row r="1" spans="2:32" ht="16.5" customHeight="1" thickBot="1" x14ac:dyDescent="0.3">
      <c r="M1" s="409"/>
      <c r="N1" s="409"/>
      <c r="O1" s="409"/>
      <c r="P1" s="409"/>
      <c r="Q1" s="681"/>
      <c r="R1" s="681"/>
      <c r="S1" s="681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</row>
    <row r="2" spans="2:32" ht="16.5" customHeight="1" thickBot="1" x14ac:dyDescent="0.3">
      <c r="P2" s="1078"/>
      <c r="Q2" s="490"/>
      <c r="R2" s="490" t="s">
        <v>25</v>
      </c>
      <c r="S2" s="776"/>
      <c r="T2" s="776"/>
      <c r="U2" s="776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491"/>
    </row>
    <row r="3" spans="2:32" ht="16.5" customHeight="1" x14ac:dyDescent="0.25">
      <c r="B3" s="386" t="s">
        <v>413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2"/>
      <c r="P3" s="1079"/>
      <c r="Q3" s="531"/>
      <c r="R3" s="531" t="s">
        <v>511</v>
      </c>
      <c r="S3" s="777"/>
      <c r="T3" s="777"/>
      <c r="U3" s="777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493"/>
    </row>
    <row r="4" spans="2:32" ht="16.5" customHeight="1" thickBot="1" x14ac:dyDescent="0.3">
      <c r="B4" s="387" t="s">
        <v>414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224"/>
      <c r="P4" s="1079"/>
      <c r="Q4" s="533"/>
      <c r="R4" s="533" t="s">
        <v>512</v>
      </c>
      <c r="S4" s="777"/>
      <c r="T4" s="777"/>
      <c r="U4" s="777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493"/>
    </row>
    <row r="5" spans="2:32" ht="16.5" customHeight="1" thickBot="1" x14ac:dyDescent="0.3">
      <c r="B5" s="223"/>
      <c r="C5" s="45"/>
      <c r="D5" s="45"/>
      <c r="E5" s="45"/>
      <c r="F5" s="45"/>
      <c r="G5" s="45"/>
      <c r="H5" s="45"/>
      <c r="I5" s="45"/>
      <c r="J5" s="45"/>
      <c r="K5" s="45"/>
      <c r="L5" s="45"/>
      <c r="M5" s="224"/>
      <c r="P5" s="1079"/>
      <c r="Q5" s="533"/>
      <c r="R5" s="533" t="s">
        <v>514</v>
      </c>
      <c r="S5" s="777"/>
      <c r="T5" s="777"/>
      <c r="U5" s="777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493"/>
    </row>
    <row r="6" spans="2:32" ht="16.5" customHeight="1" x14ac:dyDescent="0.25">
      <c r="B6" s="388" t="s">
        <v>233</v>
      </c>
      <c r="C6" s="1008" t="s">
        <v>18</v>
      </c>
      <c r="D6" s="1009"/>
      <c r="E6" s="1008" t="s">
        <v>21</v>
      </c>
      <c r="F6" s="1009"/>
      <c r="G6" s="399" t="s">
        <v>235</v>
      </c>
      <c r="H6" s="1008" t="s">
        <v>18</v>
      </c>
      <c r="I6" s="1009"/>
      <c r="J6" s="1008" t="s">
        <v>21</v>
      </c>
      <c r="K6" s="1012"/>
      <c r="L6" s="45"/>
      <c r="M6" s="224"/>
      <c r="P6" s="1079"/>
      <c r="Q6" s="533"/>
      <c r="R6" s="533" t="s">
        <v>515</v>
      </c>
      <c r="S6" s="777"/>
      <c r="T6" s="777"/>
      <c r="U6" s="777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93"/>
    </row>
    <row r="7" spans="2:32" ht="16.5" customHeight="1" thickBot="1" x14ac:dyDescent="0.3">
      <c r="B7" s="389" t="s">
        <v>234</v>
      </c>
      <c r="C7" s="1018"/>
      <c r="D7" s="1019"/>
      <c r="E7" s="1018"/>
      <c r="F7" s="1019"/>
      <c r="G7" s="51" t="s">
        <v>236</v>
      </c>
      <c r="H7" s="1018"/>
      <c r="I7" s="1019"/>
      <c r="J7" s="1018"/>
      <c r="K7" s="1083"/>
      <c r="L7" s="45"/>
      <c r="M7" s="224"/>
      <c r="P7" s="1079"/>
      <c r="Q7" s="533"/>
      <c r="R7" s="533" t="s">
        <v>516</v>
      </c>
      <c r="S7" s="777"/>
      <c r="T7" s="777"/>
      <c r="U7" s="777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493"/>
    </row>
    <row r="8" spans="2:32" ht="16.5" customHeight="1" thickBot="1" x14ac:dyDescent="0.3">
      <c r="B8" s="390"/>
      <c r="C8" s="400">
        <v>2015</v>
      </c>
      <c r="D8" s="400">
        <v>2016</v>
      </c>
      <c r="E8" s="298">
        <v>2015</v>
      </c>
      <c r="F8" s="298">
        <v>2016</v>
      </c>
      <c r="G8" s="298">
        <v>2016</v>
      </c>
      <c r="H8" s="400">
        <v>2015</v>
      </c>
      <c r="I8" s="400">
        <v>2016</v>
      </c>
      <c r="J8" s="298">
        <v>2015</v>
      </c>
      <c r="K8" s="298">
        <v>2016</v>
      </c>
      <c r="L8" s="45" t="s">
        <v>771</v>
      </c>
      <c r="M8" s="224" t="s">
        <v>772</v>
      </c>
      <c r="P8" s="1079"/>
      <c r="Q8" s="533"/>
      <c r="R8" s="533" t="s">
        <v>152</v>
      </c>
      <c r="S8" s="777"/>
      <c r="T8" s="777"/>
      <c r="U8" s="777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493"/>
    </row>
    <row r="9" spans="2:32" ht="24.75" customHeight="1" thickBot="1" x14ac:dyDescent="0.3">
      <c r="B9" s="391" t="s">
        <v>237</v>
      </c>
      <c r="C9" s="857">
        <v>4164750</v>
      </c>
      <c r="D9" s="857">
        <v>4855953</v>
      </c>
      <c r="E9" s="858">
        <v>160331085</v>
      </c>
      <c r="F9" s="858">
        <v>166218790</v>
      </c>
      <c r="G9" s="859">
        <v>2.9</v>
      </c>
      <c r="H9" s="857">
        <v>4164750</v>
      </c>
      <c r="I9" s="857">
        <v>4855953</v>
      </c>
      <c r="J9" s="858">
        <v>160331085</v>
      </c>
      <c r="K9" s="858">
        <v>166218790</v>
      </c>
      <c r="L9" s="304">
        <f>I9/H9-1</f>
        <v>0.16596506392940746</v>
      </c>
      <c r="M9" s="879">
        <f>K9/J9-1</f>
        <v>3.6722167756801483E-2</v>
      </c>
      <c r="P9" s="1079"/>
      <c r="Q9" s="535">
        <v>2015</v>
      </c>
      <c r="R9" s="535">
        <v>2016</v>
      </c>
      <c r="S9" s="777" t="s">
        <v>702</v>
      </c>
      <c r="T9" s="777" t="s">
        <v>700</v>
      </c>
      <c r="U9" s="777" t="s">
        <v>699</v>
      </c>
      <c r="V9" s="777" t="s">
        <v>701</v>
      </c>
      <c r="W9" s="384"/>
      <c r="X9" s="384"/>
      <c r="Y9" s="384"/>
      <c r="Z9" s="384"/>
      <c r="AA9" s="384"/>
      <c r="AB9" s="384"/>
      <c r="AC9" s="384"/>
      <c r="AD9" s="384"/>
      <c r="AE9" s="384"/>
      <c r="AF9" s="493"/>
    </row>
    <row r="10" spans="2:32" ht="21.75" customHeight="1" thickBot="1" x14ac:dyDescent="0.3">
      <c r="B10" s="392" t="s">
        <v>238</v>
      </c>
      <c r="C10" s="860">
        <v>100</v>
      </c>
      <c r="D10" s="860">
        <v>100</v>
      </c>
      <c r="E10" s="861">
        <v>100</v>
      </c>
      <c r="F10" s="861">
        <v>100</v>
      </c>
      <c r="G10" s="862">
        <v>100</v>
      </c>
      <c r="H10" s="45"/>
      <c r="I10" s="45"/>
      <c r="J10" s="45"/>
      <c r="K10" s="45"/>
      <c r="L10" s="45"/>
      <c r="M10" s="224"/>
      <c r="P10" s="720" t="s">
        <v>519</v>
      </c>
      <c r="Q10" s="462">
        <v>175470741</v>
      </c>
      <c r="R10" s="462">
        <v>181950842</v>
      </c>
      <c r="S10" s="385">
        <f>R10/Q10-1</f>
        <v>3.6929809283702708E-2</v>
      </c>
      <c r="T10" s="777"/>
      <c r="U10" s="777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493"/>
    </row>
    <row r="11" spans="2:32" ht="16.5" customHeight="1" thickBot="1" x14ac:dyDescent="0.3">
      <c r="B11" s="393" t="s">
        <v>239</v>
      </c>
      <c r="C11" s="863">
        <v>7.6</v>
      </c>
      <c r="D11" s="864">
        <v>6</v>
      </c>
      <c r="E11" s="865">
        <v>7.3</v>
      </c>
      <c r="F11" s="865">
        <v>6</v>
      </c>
      <c r="G11" s="866">
        <v>2.9</v>
      </c>
      <c r="H11" s="45">
        <f>C11/100*$C$9</f>
        <v>316521</v>
      </c>
      <c r="I11" s="45">
        <f>D11/100*D9</f>
        <v>291357.18</v>
      </c>
      <c r="J11" s="45">
        <f>E11/100*$E$9</f>
        <v>11704169.205</v>
      </c>
      <c r="K11" s="45">
        <f>F11/100*$F$9</f>
        <v>9973127.4000000004</v>
      </c>
      <c r="L11" s="304">
        <f>I11/H11-1</f>
        <v>-7.9501265318888792E-2</v>
      </c>
      <c r="M11" s="879">
        <f>K11/J11-1</f>
        <v>-0.14789958814509463</v>
      </c>
      <c r="N11" s="880" t="s">
        <v>773</v>
      </c>
      <c r="P11" s="720" t="s">
        <v>521</v>
      </c>
      <c r="Q11" s="462">
        <v>160331085</v>
      </c>
      <c r="R11" s="462">
        <v>166218791</v>
      </c>
      <c r="S11" s="385">
        <f t="shared" ref="S11:S28" si="0">R11/Q11-1</f>
        <v>3.6722173993895213E-2</v>
      </c>
      <c r="T11" s="385">
        <f>Q11/Q10</f>
        <v>0.91371976938309052</v>
      </c>
      <c r="U11" s="385">
        <f>R11/R10</f>
        <v>0.91353680572690066</v>
      </c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493"/>
    </row>
    <row r="12" spans="2:32" ht="16.5" customHeight="1" thickBot="1" x14ac:dyDescent="0.3">
      <c r="B12" s="394" t="s">
        <v>240</v>
      </c>
      <c r="C12" s="867">
        <v>6</v>
      </c>
      <c r="D12" s="29">
        <v>6.5</v>
      </c>
      <c r="E12" s="868">
        <v>3.6</v>
      </c>
      <c r="F12" s="868">
        <v>5.3</v>
      </c>
      <c r="G12" s="862">
        <v>3.5</v>
      </c>
      <c r="H12" s="45">
        <f t="shared" ref="H12:H20" si="1">C12/100*$C$9</f>
        <v>249885</v>
      </c>
      <c r="I12" s="45">
        <f>D12/100*$D$9</f>
        <v>315636.94500000001</v>
      </c>
      <c r="J12" s="45">
        <f t="shared" ref="J12:J20" si="2">E12/100*$E$9</f>
        <v>5771919.0600000005</v>
      </c>
      <c r="K12" s="45">
        <f t="shared" ref="K12:K20" si="3">F12/100*$F$9</f>
        <v>8809595.8699999992</v>
      </c>
      <c r="L12" s="304">
        <f t="shared" ref="L12:L20" si="4">I12/H12-1</f>
        <v>0.26312881925685816</v>
      </c>
      <c r="M12" s="879">
        <f t="shared" ref="M12:M20" si="5">K12/J12-1</f>
        <v>0.52628541364195747</v>
      </c>
      <c r="N12" s="881" t="s">
        <v>774</v>
      </c>
      <c r="P12" s="720" t="s">
        <v>486</v>
      </c>
      <c r="Q12" s="462">
        <v>30398144</v>
      </c>
      <c r="R12" s="462">
        <v>31761512</v>
      </c>
      <c r="S12" s="385">
        <f t="shared" si="0"/>
        <v>4.4850369812051705E-2</v>
      </c>
      <c r="T12" s="385">
        <f t="shared" ref="T12:T28" si="6">Q12/$R$11</f>
        <v>0.18288030984414994</v>
      </c>
      <c r="U12" s="385">
        <f t="shared" ref="U12:U28" si="7">R12/$R$11</f>
        <v>0.19108255937200266</v>
      </c>
      <c r="V12" s="522">
        <v>5.8124381468057207E-2</v>
      </c>
      <c r="W12" s="384" t="s">
        <v>537</v>
      </c>
      <c r="X12" s="384"/>
      <c r="Y12" s="384"/>
      <c r="Z12" s="384"/>
      <c r="AA12" s="385">
        <v>9.971303425014082E-3</v>
      </c>
      <c r="AB12" s="384" t="s">
        <v>353</v>
      </c>
      <c r="AC12" s="385">
        <v>8.6218771739231329E-3</v>
      </c>
      <c r="AD12" s="384" t="s">
        <v>353</v>
      </c>
      <c r="AE12" s="384"/>
      <c r="AF12" s="493"/>
    </row>
    <row r="13" spans="2:32" ht="16.5" customHeight="1" thickBot="1" x14ac:dyDescent="0.3">
      <c r="B13" s="393" t="s">
        <v>241</v>
      </c>
      <c r="C13" s="863" t="s">
        <v>66</v>
      </c>
      <c r="D13" s="864">
        <v>1.2</v>
      </c>
      <c r="E13" s="865">
        <v>0.7</v>
      </c>
      <c r="F13" s="865">
        <v>0.9</v>
      </c>
      <c r="G13" s="866">
        <v>4</v>
      </c>
      <c r="H13" s="45"/>
      <c r="I13" s="45">
        <f t="shared" ref="I13:I20" si="8">D13/100*$D$9</f>
        <v>58271.436000000002</v>
      </c>
      <c r="J13" s="45">
        <f t="shared" si="2"/>
        <v>1122317.595</v>
      </c>
      <c r="K13" s="45">
        <f t="shared" si="3"/>
        <v>1495969.11</v>
      </c>
      <c r="L13" s="304"/>
      <c r="M13" s="879">
        <f t="shared" si="5"/>
        <v>0.33292850140160213</v>
      </c>
      <c r="N13" s="880" t="s">
        <v>775</v>
      </c>
      <c r="P13" s="720" t="s">
        <v>487</v>
      </c>
      <c r="Q13" s="462">
        <v>6751698</v>
      </c>
      <c r="R13" s="462">
        <v>8011707</v>
      </c>
      <c r="S13" s="778">
        <f t="shared" si="0"/>
        <v>0.18662105443697263</v>
      </c>
      <c r="T13" s="385">
        <f t="shared" si="6"/>
        <v>4.0619342490585193E-2</v>
      </c>
      <c r="U13" s="385">
        <f t="shared" si="7"/>
        <v>4.8199767016714731E-2</v>
      </c>
      <c r="V13" s="522">
        <v>6.8456790034816084E-2</v>
      </c>
      <c r="W13" s="384" t="s">
        <v>354</v>
      </c>
      <c r="X13" s="384"/>
      <c r="Y13" s="384"/>
      <c r="Z13" s="384"/>
      <c r="AA13" s="385">
        <v>1.497673027834741E-2</v>
      </c>
      <c r="AB13" s="384" t="s">
        <v>355</v>
      </c>
      <c r="AC13" s="385">
        <v>1.5559101257089519E-2</v>
      </c>
      <c r="AD13" s="384" t="s">
        <v>355</v>
      </c>
      <c r="AE13" s="384"/>
      <c r="AF13" s="493"/>
    </row>
    <row r="14" spans="2:32" ht="16.5" customHeight="1" thickBot="1" x14ac:dyDescent="0.3">
      <c r="B14" s="394" t="s">
        <v>242</v>
      </c>
      <c r="C14" s="867" t="s">
        <v>66</v>
      </c>
      <c r="D14" s="29" t="s">
        <v>66</v>
      </c>
      <c r="E14" s="868">
        <v>0.6</v>
      </c>
      <c r="F14" s="868">
        <v>0.3</v>
      </c>
      <c r="G14" s="862" t="s">
        <v>66</v>
      </c>
      <c r="H14" s="45"/>
      <c r="I14" s="45"/>
      <c r="J14" s="45">
        <f t="shared" si="2"/>
        <v>961986.51</v>
      </c>
      <c r="K14" s="45">
        <f t="shared" si="3"/>
        <v>498656.37</v>
      </c>
      <c r="L14" s="304"/>
      <c r="M14" s="879">
        <f t="shared" si="5"/>
        <v>-0.48163891612159926</v>
      </c>
      <c r="N14" s="881" t="s">
        <v>776</v>
      </c>
      <c r="P14" s="720" t="s">
        <v>488</v>
      </c>
      <c r="Q14" s="462">
        <v>4748507</v>
      </c>
      <c r="R14" s="462">
        <v>4165072</v>
      </c>
      <c r="S14" s="778">
        <f t="shared" si="0"/>
        <v>-0.12286704010334193</v>
      </c>
      <c r="T14" s="385">
        <f t="shared" si="6"/>
        <v>2.8567810964285019E-2</v>
      </c>
      <c r="U14" s="385">
        <f t="shared" si="7"/>
        <v>2.5057768588871519E-2</v>
      </c>
      <c r="V14" s="779">
        <v>-6.0401720360114819E-2</v>
      </c>
      <c r="W14" s="384" t="s">
        <v>609</v>
      </c>
      <c r="X14" s="384"/>
      <c r="Y14" s="384"/>
      <c r="Z14" s="384"/>
      <c r="AA14" s="385">
        <v>1.9596629119989207E-2</v>
      </c>
      <c r="AB14" s="384" t="s">
        <v>616</v>
      </c>
      <c r="AC14" s="385">
        <v>1.9475968875263927E-2</v>
      </c>
      <c r="AD14" s="384" t="s">
        <v>610</v>
      </c>
      <c r="AE14" s="384"/>
      <c r="AF14" s="493"/>
    </row>
    <row r="15" spans="2:32" ht="16.5" customHeight="1" thickBot="1" x14ac:dyDescent="0.3">
      <c r="B15" s="393" t="s">
        <v>243</v>
      </c>
      <c r="C15" s="863">
        <v>9.1999999999999993</v>
      </c>
      <c r="D15" s="864">
        <v>4.8</v>
      </c>
      <c r="E15" s="865">
        <v>5.5</v>
      </c>
      <c r="F15" s="865">
        <v>4.3</v>
      </c>
      <c r="G15" s="866">
        <v>3.2</v>
      </c>
      <c r="H15" s="45">
        <f t="shared" si="1"/>
        <v>383157</v>
      </c>
      <c r="I15" s="45">
        <f t="shared" si="8"/>
        <v>233085.74400000001</v>
      </c>
      <c r="J15" s="45">
        <f t="shared" si="2"/>
        <v>8818209.6750000007</v>
      </c>
      <c r="K15" s="45">
        <f t="shared" si="3"/>
        <v>7147407.9699999997</v>
      </c>
      <c r="L15" s="304">
        <f t="shared" si="4"/>
        <v>-0.39167040142813514</v>
      </c>
      <c r="M15" s="879">
        <f t="shared" si="5"/>
        <v>-0.18947175975377351</v>
      </c>
      <c r="N15" s="880" t="s">
        <v>777</v>
      </c>
      <c r="P15" s="720" t="s">
        <v>489</v>
      </c>
      <c r="Q15" s="462">
        <v>3450855</v>
      </c>
      <c r="R15" s="462">
        <v>3237272</v>
      </c>
      <c r="S15" s="385">
        <f t="shared" si="0"/>
        <v>-6.1892777297220536E-2</v>
      </c>
      <c r="T15" s="385">
        <f t="shared" si="6"/>
        <v>2.076091986495077E-2</v>
      </c>
      <c r="U15" s="385">
        <f t="shared" si="7"/>
        <v>1.9475968875263927E-2</v>
      </c>
      <c r="V15" s="522">
        <v>-5.2306416825622426E-2</v>
      </c>
      <c r="W15" s="384" t="s">
        <v>610</v>
      </c>
      <c r="X15" s="384"/>
      <c r="Y15" s="384"/>
      <c r="Z15" s="384"/>
      <c r="AA15" s="385">
        <v>2.076091986495077E-2</v>
      </c>
      <c r="AB15" s="384" t="s">
        <v>610</v>
      </c>
      <c r="AC15" s="385">
        <v>2.2642794941277126E-2</v>
      </c>
      <c r="AD15" s="384" t="s">
        <v>616</v>
      </c>
      <c r="AE15" s="384"/>
      <c r="AF15" s="493"/>
    </row>
    <row r="16" spans="2:32" ht="16.5" customHeight="1" thickBot="1" x14ac:dyDescent="0.3">
      <c r="B16" s="394" t="s">
        <v>244</v>
      </c>
      <c r="C16" s="867">
        <v>8.3000000000000007</v>
      </c>
      <c r="D16" s="29">
        <v>9.8000000000000007</v>
      </c>
      <c r="E16" s="868">
        <v>12.5</v>
      </c>
      <c r="F16" s="868">
        <v>14.3</v>
      </c>
      <c r="G16" s="862">
        <v>2</v>
      </c>
      <c r="H16" s="45">
        <f t="shared" si="1"/>
        <v>345674.25</v>
      </c>
      <c r="I16" s="45">
        <f t="shared" si="8"/>
        <v>475883.39400000003</v>
      </c>
      <c r="J16" s="45">
        <f t="shared" si="2"/>
        <v>20041385.625</v>
      </c>
      <c r="K16" s="45">
        <f t="shared" si="3"/>
        <v>23769286.970000003</v>
      </c>
      <c r="L16" s="304">
        <f t="shared" si="4"/>
        <v>0.37668164174797525</v>
      </c>
      <c r="M16" s="879">
        <f t="shared" si="5"/>
        <v>0.18601015991378111</v>
      </c>
      <c r="N16" s="881" t="s">
        <v>778</v>
      </c>
      <c r="P16" s="720" t="s">
        <v>490</v>
      </c>
      <c r="Q16" s="462">
        <v>5515629</v>
      </c>
      <c r="R16" s="462">
        <v>5712319</v>
      </c>
      <c r="S16" s="385">
        <f t="shared" si="0"/>
        <v>3.5660484053586572E-2</v>
      </c>
      <c r="T16" s="385">
        <f t="shared" si="6"/>
        <v>3.3182945001687565E-2</v>
      </c>
      <c r="U16" s="385">
        <f t="shared" si="7"/>
        <v>3.4366264882771287E-2</v>
      </c>
      <c r="V16" s="522">
        <v>3.0671820624697643E-2</v>
      </c>
      <c r="W16" s="384" t="s">
        <v>611</v>
      </c>
      <c r="X16" s="384"/>
      <c r="Y16" s="384"/>
      <c r="Z16" s="384"/>
      <c r="AA16" s="385">
        <v>2.2269834702383317E-2</v>
      </c>
      <c r="AB16" s="384" t="s">
        <v>351</v>
      </c>
      <c r="AC16" s="385">
        <v>2.5057768588871519E-2</v>
      </c>
      <c r="AD16" s="384" t="s">
        <v>609</v>
      </c>
      <c r="AE16" s="384"/>
      <c r="AF16" s="493"/>
    </row>
    <row r="17" spans="2:32" ht="16.5" customHeight="1" thickBot="1" x14ac:dyDescent="0.3">
      <c r="B17" s="393" t="s">
        <v>245</v>
      </c>
      <c r="C17" s="863">
        <v>4.5</v>
      </c>
      <c r="D17" s="864">
        <v>5.2</v>
      </c>
      <c r="E17" s="865">
        <v>3.9</v>
      </c>
      <c r="F17" s="865">
        <v>4.7</v>
      </c>
      <c r="G17" s="866">
        <v>3.2</v>
      </c>
      <c r="H17" s="45">
        <f t="shared" si="1"/>
        <v>187413.75</v>
      </c>
      <c r="I17" s="45">
        <f t="shared" si="8"/>
        <v>252509.55600000001</v>
      </c>
      <c r="J17" s="45">
        <f t="shared" si="2"/>
        <v>6252912.3150000004</v>
      </c>
      <c r="K17" s="45">
        <f t="shared" si="3"/>
        <v>7812283.1299999999</v>
      </c>
      <c r="L17" s="304">
        <f t="shared" si="4"/>
        <v>0.34733740720731543</v>
      </c>
      <c r="M17" s="879">
        <f t="shared" si="5"/>
        <v>0.24938312524537598</v>
      </c>
      <c r="N17" s="880" t="s">
        <v>779</v>
      </c>
      <c r="P17" s="720" t="s">
        <v>491</v>
      </c>
      <c r="Q17" s="462">
        <v>3701665</v>
      </c>
      <c r="R17" s="462">
        <v>4168632</v>
      </c>
      <c r="S17" s="385">
        <f t="shared" si="0"/>
        <v>0.12615052955899575</v>
      </c>
      <c r="T17" s="385">
        <f t="shared" si="6"/>
        <v>2.2269834702383317E-2</v>
      </c>
      <c r="U17" s="385">
        <f t="shared" si="7"/>
        <v>2.5079186143280273E-2</v>
      </c>
      <c r="V17" s="522">
        <v>9.5409709947154031E-3</v>
      </c>
      <c r="W17" s="384" t="s">
        <v>351</v>
      </c>
      <c r="X17" s="384"/>
      <c r="Y17" s="384"/>
      <c r="Z17" s="384"/>
      <c r="AA17" s="385">
        <v>2.5055831383107581E-2</v>
      </c>
      <c r="AB17" s="384" t="s">
        <v>18</v>
      </c>
      <c r="AC17" s="385">
        <v>2.5079186143280273E-2</v>
      </c>
      <c r="AD17" s="384" t="s">
        <v>351</v>
      </c>
      <c r="AE17" s="384"/>
      <c r="AF17" s="493"/>
    </row>
    <row r="18" spans="2:32" ht="24.75" customHeight="1" thickBot="1" x14ac:dyDescent="0.3">
      <c r="B18" s="394" t="s">
        <v>246</v>
      </c>
      <c r="C18" s="867">
        <v>2.4</v>
      </c>
      <c r="D18" s="29">
        <v>2.6</v>
      </c>
      <c r="E18" s="868">
        <v>3.6</v>
      </c>
      <c r="F18" s="868">
        <v>4</v>
      </c>
      <c r="G18" s="862">
        <v>1.9</v>
      </c>
      <c r="H18" s="45">
        <f t="shared" si="1"/>
        <v>99954</v>
      </c>
      <c r="I18" s="45">
        <f t="shared" si="8"/>
        <v>126254.77800000001</v>
      </c>
      <c r="J18" s="45">
        <f t="shared" si="2"/>
        <v>5771919.0600000005</v>
      </c>
      <c r="K18" s="45">
        <f t="shared" si="3"/>
        <v>6648751.6000000006</v>
      </c>
      <c r="L18" s="304">
        <f t="shared" si="4"/>
        <v>0.26312881925685816</v>
      </c>
      <c r="M18" s="879">
        <f t="shared" si="5"/>
        <v>0.1519135197297794</v>
      </c>
      <c r="N18" s="881" t="s">
        <v>780</v>
      </c>
      <c r="P18" s="720" t="s">
        <v>492</v>
      </c>
      <c r="Q18" s="462">
        <v>16061036</v>
      </c>
      <c r="R18" s="462">
        <v>17173532</v>
      </c>
      <c r="S18" s="385">
        <f t="shared" si="0"/>
        <v>6.9266764609705156E-2</v>
      </c>
      <c r="T18" s="385">
        <f t="shared" si="6"/>
        <v>9.6625874267127834E-2</v>
      </c>
      <c r="U18" s="385">
        <f t="shared" si="7"/>
        <v>0.10331883595519595</v>
      </c>
      <c r="V18" s="522">
        <v>3.5722213234014255E-2</v>
      </c>
      <c r="W18" s="384" t="s">
        <v>352</v>
      </c>
      <c r="X18" s="384"/>
      <c r="Y18" s="384"/>
      <c r="Z18" s="384"/>
      <c r="AA18" s="385">
        <v>2.8567810964285019E-2</v>
      </c>
      <c r="AB18" s="384" t="s">
        <v>609</v>
      </c>
      <c r="AC18" s="385">
        <v>2.8628092957311908E-2</v>
      </c>
      <c r="AD18" s="384" t="s">
        <v>614</v>
      </c>
      <c r="AE18" s="384"/>
      <c r="AF18" s="493"/>
    </row>
    <row r="19" spans="2:32" ht="16.5" customHeight="1" thickBot="1" x14ac:dyDescent="0.3">
      <c r="B19" s="393" t="s">
        <v>247</v>
      </c>
      <c r="C19" s="863">
        <v>42.1</v>
      </c>
      <c r="D19" s="864">
        <v>44.2</v>
      </c>
      <c r="E19" s="865">
        <v>46.2</v>
      </c>
      <c r="F19" s="865">
        <v>51.4</v>
      </c>
      <c r="G19" s="866">
        <v>2.6</v>
      </c>
      <c r="H19" s="45">
        <f t="shared" si="1"/>
        <v>1753359.7500000002</v>
      </c>
      <c r="I19" s="45">
        <f t="shared" si="8"/>
        <v>2146331.2259999998</v>
      </c>
      <c r="J19" s="45">
        <f t="shared" si="2"/>
        <v>74072961.270000011</v>
      </c>
      <c r="K19" s="45">
        <f t="shared" si="3"/>
        <v>85436458.060000002</v>
      </c>
      <c r="L19" s="304">
        <f t="shared" si="4"/>
        <v>0.22412484146507849</v>
      </c>
      <c r="M19" s="879">
        <f t="shared" si="5"/>
        <v>0.15340951131384406</v>
      </c>
      <c r="N19" s="880" t="s">
        <v>781</v>
      </c>
      <c r="P19" s="720" t="s">
        <v>493</v>
      </c>
      <c r="Q19" s="462">
        <v>12147725</v>
      </c>
      <c r="R19" s="462">
        <v>12175378</v>
      </c>
      <c r="S19" s="385">
        <f t="shared" si="0"/>
        <v>2.2763933164440253E-3</v>
      </c>
      <c r="T19" s="385">
        <f t="shared" si="6"/>
        <v>7.3082741890476144E-2</v>
      </c>
      <c r="U19" s="385">
        <f t="shared" si="7"/>
        <v>7.3249106955663029E-2</v>
      </c>
      <c r="V19" s="522">
        <v>1.818252929947306E-2</v>
      </c>
      <c r="W19" s="384" t="s">
        <v>612</v>
      </c>
      <c r="X19" s="384"/>
      <c r="Y19" s="384"/>
      <c r="Z19" s="384"/>
      <c r="AA19" s="385">
        <v>2.8898766325403006E-2</v>
      </c>
      <c r="AB19" s="384" t="s">
        <v>614</v>
      </c>
      <c r="AC19" s="385">
        <v>2.9214224040409485E-2</v>
      </c>
      <c r="AD19" s="384" t="s">
        <v>18</v>
      </c>
      <c r="AE19" s="384"/>
      <c r="AF19" s="493"/>
    </row>
    <row r="20" spans="2:32" ht="16.5" customHeight="1" thickBot="1" x14ac:dyDescent="0.3">
      <c r="B20" s="395" t="s">
        <v>248</v>
      </c>
      <c r="C20" s="869">
        <v>17.399999999999999</v>
      </c>
      <c r="D20" s="870">
        <v>19.399999999999999</v>
      </c>
      <c r="E20" s="871">
        <v>16.100000000000001</v>
      </c>
      <c r="F20" s="871">
        <v>20</v>
      </c>
      <c r="G20" s="872">
        <v>2.8</v>
      </c>
      <c r="H20" s="45">
        <f t="shared" si="1"/>
        <v>724666.5</v>
      </c>
      <c r="I20" s="45">
        <f t="shared" si="8"/>
        <v>942054.88199999987</v>
      </c>
      <c r="J20" s="45">
        <f t="shared" si="2"/>
        <v>25813304.685000002</v>
      </c>
      <c r="K20" s="45">
        <f t="shared" si="3"/>
        <v>33243758</v>
      </c>
      <c r="L20" s="304">
        <f t="shared" si="4"/>
        <v>0.29998403679485652</v>
      </c>
      <c r="M20" s="879">
        <f t="shared" si="5"/>
        <v>0.28785362454261043</v>
      </c>
      <c r="N20" s="882" t="s">
        <v>782</v>
      </c>
      <c r="P20" s="720" t="s">
        <v>494</v>
      </c>
      <c r="Q20" s="462">
        <v>21639956</v>
      </c>
      <c r="R20" s="462">
        <v>22390518</v>
      </c>
      <c r="S20" s="385">
        <f t="shared" si="0"/>
        <v>3.4684081612735174E-2</v>
      </c>
      <c r="T20" s="385">
        <f t="shared" si="6"/>
        <v>0.13018958849243464</v>
      </c>
      <c r="U20" s="385">
        <f t="shared" si="7"/>
        <v>0.13470509480483467</v>
      </c>
      <c r="V20" s="522">
        <v>5.8773473233065143E-2</v>
      </c>
      <c r="W20" s="384" t="s">
        <v>350</v>
      </c>
      <c r="X20" s="384"/>
      <c r="Y20" s="384"/>
      <c r="Z20" s="384"/>
      <c r="AA20" s="385">
        <v>3.3182945001687565E-2</v>
      </c>
      <c r="AB20" s="384" t="s">
        <v>611</v>
      </c>
      <c r="AC20" s="385">
        <v>3.4366264882771287E-2</v>
      </c>
      <c r="AD20" s="384" t="s">
        <v>611</v>
      </c>
      <c r="AE20" s="384"/>
      <c r="AF20" s="493"/>
    </row>
    <row r="21" spans="2:32" ht="16.5" customHeight="1" thickBot="1" x14ac:dyDescent="0.3">
      <c r="B21" s="396" t="s">
        <v>249</v>
      </c>
      <c r="C21" s="873">
        <v>2.5</v>
      </c>
      <c r="D21" s="874">
        <v>0.3</v>
      </c>
      <c r="E21" s="875" t="s">
        <v>69</v>
      </c>
      <c r="F21" s="875" t="s">
        <v>69</v>
      </c>
      <c r="G21" s="876" t="s">
        <v>69</v>
      </c>
      <c r="H21" s="45"/>
      <c r="I21" s="45"/>
      <c r="J21" s="45"/>
      <c r="K21" s="45"/>
      <c r="L21" s="45"/>
      <c r="M21" s="224"/>
      <c r="P21" s="720" t="s">
        <v>495</v>
      </c>
      <c r="Q21" s="462">
        <v>16264138</v>
      </c>
      <c r="R21" s="462">
        <v>17184707</v>
      </c>
      <c r="S21" s="385">
        <f t="shared" si="0"/>
        <v>5.6601155253355628E-2</v>
      </c>
      <c r="T21" s="385">
        <f t="shared" si="6"/>
        <v>9.7847769810815194E-2</v>
      </c>
      <c r="U21" s="385">
        <f t="shared" si="7"/>
        <v>0.10338606662107175</v>
      </c>
      <c r="V21" s="522">
        <v>3.8114415620982722E-2</v>
      </c>
      <c r="W21" s="384" t="s">
        <v>613</v>
      </c>
      <c r="X21" s="384"/>
      <c r="Y21" s="384"/>
      <c r="Z21" s="384"/>
      <c r="AA21" s="385">
        <v>4.0619342490585193E-2</v>
      </c>
      <c r="AB21" s="384" t="s">
        <v>354</v>
      </c>
      <c r="AC21" s="385">
        <v>4.8199767016714731E-2</v>
      </c>
      <c r="AD21" s="384" t="s">
        <v>354</v>
      </c>
      <c r="AE21" s="384"/>
      <c r="AF21" s="493"/>
    </row>
    <row r="22" spans="2:32" ht="16.5" customHeight="1" thickBot="1" x14ac:dyDescent="0.3">
      <c r="B22" s="1080" t="s">
        <v>415</v>
      </c>
      <c r="C22" s="1021"/>
      <c r="D22" s="1021"/>
      <c r="E22" s="1021"/>
      <c r="F22" s="1021"/>
      <c r="G22" s="1021"/>
      <c r="H22" s="45"/>
      <c r="I22" s="45"/>
      <c r="J22" s="45"/>
      <c r="K22" s="45"/>
      <c r="L22" s="45"/>
      <c r="M22" s="224"/>
      <c r="P22" s="720" t="s">
        <v>496</v>
      </c>
      <c r="Q22" s="462">
        <v>4803518</v>
      </c>
      <c r="R22" s="462">
        <v>4758527</v>
      </c>
      <c r="S22" s="385">
        <f t="shared" si="0"/>
        <v>-9.3662603117131704E-3</v>
      </c>
      <c r="T22" s="385">
        <f t="shared" si="6"/>
        <v>2.8898766325403006E-2</v>
      </c>
      <c r="U22" s="385">
        <f t="shared" si="7"/>
        <v>2.8628092957311908E-2</v>
      </c>
      <c r="V22" s="522">
        <v>-2.3284555587277822E-2</v>
      </c>
      <c r="W22" s="384" t="s">
        <v>614</v>
      </c>
      <c r="X22" s="384"/>
      <c r="Y22" s="384"/>
      <c r="Z22" s="384"/>
      <c r="AA22" s="385">
        <v>5.9389254010396457E-2</v>
      </c>
      <c r="AB22" s="384" t="s">
        <v>615</v>
      </c>
      <c r="AC22" s="385">
        <v>5.8447880300128041E-2</v>
      </c>
      <c r="AD22" s="384" t="s">
        <v>615</v>
      </c>
      <c r="AE22" s="384"/>
      <c r="AF22" s="493"/>
    </row>
    <row r="23" spans="2:32" ht="16.5" customHeight="1" thickBot="1" x14ac:dyDescent="0.3">
      <c r="B23" s="1081" t="s">
        <v>79</v>
      </c>
      <c r="C23" s="1082"/>
      <c r="D23" s="1082"/>
      <c r="E23" s="1082"/>
      <c r="F23" s="1082"/>
      <c r="G23" s="1082"/>
      <c r="H23" s="225"/>
      <c r="I23" s="225"/>
      <c r="J23" s="225"/>
      <c r="K23" s="225"/>
      <c r="L23" s="225"/>
      <c r="M23" s="226"/>
      <c r="P23" s="720" t="s">
        <v>497</v>
      </c>
      <c r="Q23" s="462">
        <v>9871610</v>
      </c>
      <c r="R23" s="462">
        <v>9715136</v>
      </c>
      <c r="S23" s="385">
        <f t="shared" si="0"/>
        <v>-1.5850909831324422E-2</v>
      </c>
      <c r="T23" s="385">
        <f t="shared" si="6"/>
        <v>5.9389254010396457E-2</v>
      </c>
      <c r="U23" s="385">
        <f t="shared" si="7"/>
        <v>5.8447880300128041E-2</v>
      </c>
      <c r="V23" s="522">
        <v>-4.7511938653663432E-2</v>
      </c>
      <c r="W23" s="384" t="s">
        <v>615</v>
      </c>
      <c r="X23" s="384"/>
      <c r="Y23" s="384"/>
      <c r="Z23" s="384"/>
      <c r="AA23" s="385">
        <v>7.3082741890476144E-2</v>
      </c>
      <c r="AB23" s="384" t="s">
        <v>612</v>
      </c>
      <c r="AC23" s="385">
        <v>7.3249106955663029E-2</v>
      </c>
      <c r="AD23" s="384" t="s">
        <v>612</v>
      </c>
      <c r="AE23" s="384"/>
      <c r="AF23" s="493"/>
    </row>
    <row r="24" spans="2:32" ht="16.5" customHeight="1" thickBot="1" x14ac:dyDescent="0.3">
      <c r="P24" s="720" t="s">
        <v>498</v>
      </c>
      <c r="Q24" s="462">
        <v>13320626</v>
      </c>
      <c r="R24" s="462">
        <v>13041046</v>
      </c>
      <c r="S24" s="385">
        <f t="shared" si="0"/>
        <v>-2.0988503092872701E-2</v>
      </c>
      <c r="T24" s="385">
        <f t="shared" si="6"/>
        <v>8.0139110144291689E-2</v>
      </c>
      <c r="U24" s="385">
        <f t="shared" si="7"/>
        <v>7.8457110183168158E-2</v>
      </c>
      <c r="V24" s="522">
        <v>3.5561085580067653E-2</v>
      </c>
      <c r="W24" s="384" t="s">
        <v>356</v>
      </c>
      <c r="X24" s="384"/>
      <c r="Y24" s="384"/>
      <c r="Z24" s="384"/>
      <c r="AA24" s="385">
        <v>8.0139110144291689E-2</v>
      </c>
      <c r="AB24" s="384" t="s">
        <v>356</v>
      </c>
      <c r="AC24" s="385">
        <v>7.8457110183168158E-2</v>
      </c>
      <c r="AD24" s="384" t="s">
        <v>356</v>
      </c>
      <c r="AE24" s="384"/>
      <c r="AF24" s="493"/>
    </row>
    <row r="25" spans="2:32" ht="16.5" customHeight="1" thickBot="1" x14ac:dyDescent="0.3">
      <c r="P25" s="720" t="s">
        <v>499</v>
      </c>
      <c r="Q25" s="462">
        <v>3257328</v>
      </c>
      <c r="R25" s="462">
        <v>3763658</v>
      </c>
      <c r="S25" s="385">
        <f t="shared" si="0"/>
        <v>0.15544335725478065</v>
      </c>
      <c r="T25" s="385">
        <f t="shared" si="6"/>
        <v>1.9596629119989207E-2</v>
      </c>
      <c r="U25" s="385">
        <f t="shared" si="7"/>
        <v>2.2642794941277126E-2</v>
      </c>
      <c r="V25" s="780">
        <v>9.8682166587439335E-2</v>
      </c>
      <c r="W25" s="384" t="s">
        <v>616</v>
      </c>
      <c r="X25" s="384"/>
      <c r="Y25" s="384"/>
      <c r="Z25" s="384"/>
      <c r="AA25" s="385">
        <v>9.6625874267127834E-2</v>
      </c>
      <c r="AB25" s="384" t="s">
        <v>352</v>
      </c>
      <c r="AC25" s="385">
        <v>0.10331883595519595</v>
      </c>
      <c r="AD25" s="384" t="s">
        <v>352</v>
      </c>
      <c r="AE25" s="384"/>
      <c r="AF25" s="493"/>
    </row>
    <row r="26" spans="2:32" ht="16.5" customHeight="1" thickBot="1" x14ac:dyDescent="0.3"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P26" s="720" t="s">
        <v>500</v>
      </c>
      <c r="Q26" s="462">
        <v>2489414</v>
      </c>
      <c r="R26" s="462">
        <v>2586215</v>
      </c>
      <c r="S26" s="385">
        <f t="shared" si="0"/>
        <v>3.8885054876368397E-2</v>
      </c>
      <c r="T26" s="385">
        <f t="shared" si="6"/>
        <v>1.497673027834741E-2</v>
      </c>
      <c r="U26" s="385">
        <f t="shared" si="7"/>
        <v>1.5559101257089519E-2</v>
      </c>
      <c r="V26" s="522">
        <v>5.8048452080381452E-2</v>
      </c>
      <c r="W26" s="384" t="s">
        <v>355</v>
      </c>
      <c r="X26" s="384"/>
      <c r="Y26" s="384"/>
      <c r="Z26" s="384"/>
      <c r="AA26" s="385">
        <v>9.7847769810815194E-2</v>
      </c>
      <c r="AB26" s="384" t="s">
        <v>613</v>
      </c>
      <c r="AC26" s="385">
        <v>0.10338606662107175</v>
      </c>
      <c r="AD26" s="384" t="s">
        <v>613</v>
      </c>
      <c r="AE26" s="384"/>
      <c r="AF26" s="493"/>
    </row>
    <row r="27" spans="2:32" ht="16.5" customHeight="1" thickBot="1" x14ac:dyDescent="0.3">
      <c r="B27" s="721" t="s">
        <v>703</v>
      </c>
      <c r="C27" s="722"/>
      <c r="D27" s="723"/>
      <c r="E27" s="491"/>
      <c r="F27" s="409"/>
      <c r="G27" s="409"/>
      <c r="H27" s="409"/>
      <c r="I27" s="409"/>
      <c r="J27" s="409"/>
      <c r="K27" s="409"/>
      <c r="L27" s="409"/>
      <c r="P27" s="720" t="s">
        <v>501</v>
      </c>
      <c r="Q27" s="462">
        <v>4164750</v>
      </c>
      <c r="R27" s="462">
        <v>4855953</v>
      </c>
      <c r="S27" s="385">
        <f t="shared" si="0"/>
        <v>0.16596506392940746</v>
      </c>
      <c r="T27" s="385">
        <f t="shared" si="6"/>
        <v>2.5055831383107581E-2</v>
      </c>
      <c r="U27" s="385">
        <f t="shared" si="7"/>
        <v>2.9214224040409485E-2</v>
      </c>
      <c r="V27" s="780">
        <v>9.8591820745191239E-2</v>
      </c>
      <c r="W27" s="384" t="s">
        <v>18</v>
      </c>
      <c r="X27" s="384"/>
      <c r="Y27" s="384"/>
      <c r="Z27" s="384"/>
      <c r="AA27" s="385">
        <v>0.13018958849243464</v>
      </c>
      <c r="AB27" s="384" t="s">
        <v>350</v>
      </c>
      <c r="AC27" s="385">
        <v>0.13470509480483467</v>
      </c>
      <c r="AD27" s="384" t="s">
        <v>350</v>
      </c>
      <c r="AE27" s="384"/>
      <c r="AF27" s="493"/>
    </row>
    <row r="28" spans="2:32" ht="16.5" customHeight="1" thickBot="1" x14ac:dyDescent="0.3">
      <c r="B28" s="724"/>
      <c r="C28" s="419"/>
      <c r="D28" s="420" t="s">
        <v>569</v>
      </c>
      <c r="E28" s="493"/>
      <c r="F28" s="409"/>
      <c r="G28" s="409"/>
      <c r="H28" s="409"/>
      <c r="I28" s="409"/>
      <c r="J28" s="409"/>
      <c r="K28" s="409"/>
      <c r="L28" s="409"/>
      <c r="P28" s="720" t="s">
        <v>502</v>
      </c>
      <c r="Q28" s="462">
        <v>1657418</v>
      </c>
      <c r="R28" s="462">
        <v>1433118</v>
      </c>
      <c r="S28" s="778">
        <f t="shared" si="0"/>
        <v>-0.13533097866681787</v>
      </c>
      <c r="T28" s="385">
        <f t="shared" si="6"/>
        <v>9.971303425014082E-3</v>
      </c>
      <c r="U28" s="385">
        <f t="shared" si="7"/>
        <v>8.6218771739231329E-3</v>
      </c>
      <c r="V28" s="779">
        <v>-0.10318064008251326</v>
      </c>
      <c r="W28" s="384" t="s">
        <v>353</v>
      </c>
      <c r="X28" s="384"/>
      <c r="Y28" s="384"/>
      <c r="Z28" s="384"/>
      <c r="AA28" s="385">
        <v>0.18288030984414994</v>
      </c>
      <c r="AB28" s="384" t="s">
        <v>537</v>
      </c>
      <c r="AC28" s="385">
        <v>0.19108255937200266</v>
      </c>
      <c r="AD28" s="384" t="s">
        <v>537</v>
      </c>
      <c r="AE28" s="384"/>
      <c r="AF28" s="493"/>
    </row>
    <row r="29" spans="2:32" ht="16.5" customHeight="1" thickBot="1" x14ac:dyDescent="0.3">
      <c r="B29" s="725"/>
      <c r="C29" s="428"/>
      <c r="D29" s="423" t="s">
        <v>25</v>
      </c>
      <c r="E29" s="493"/>
      <c r="F29" s="409"/>
      <c r="G29" s="409"/>
      <c r="H29" s="409"/>
      <c r="I29" s="409"/>
      <c r="J29" s="409"/>
      <c r="K29" s="409"/>
      <c r="L29" s="409"/>
      <c r="P29" s="498"/>
      <c r="Q29" s="499"/>
      <c r="R29" s="499"/>
      <c r="S29" s="781"/>
      <c r="T29" s="781"/>
      <c r="U29" s="781"/>
      <c r="V29" s="528">
        <v>5.0967621386434514E-2</v>
      </c>
      <c r="W29" s="499" t="s">
        <v>617</v>
      </c>
      <c r="X29" s="499"/>
      <c r="Y29" s="499"/>
      <c r="Z29" s="499"/>
      <c r="AA29" s="781"/>
      <c r="AB29" s="499" t="s">
        <v>617</v>
      </c>
      <c r="AC29" s="781"/>
      <c r="AD29" s="499" t="s">
        <v>617</v>
      </c>
      <c r="AE29" s="499"/>
      <c r="AF29" s="539"/>
    </row>
    <row r="30" spans="2:32" ht="16.5" customHeight="1" thickBot="1" x14ac:dyDescent="0.3">
      <c r="B30" s="725"/>
      <c r="C30" s="428"/>
      <c r="D30" s="423"/>
      <c r="E30" s="493"/>
      <c r="F30" s="409"/>
      <c r="G30" s="409"/>
      <c r="H30" s="409"/>
      <c r="I30" s="409"/>
      <c r="J30" s="409"/>
      <c r="K30" s="409"/>
      <c r="L30" s="409"/>
      <c r="M30" s="384"/>
      <c r="N30" s="384"/>
      <c r="O30" s="384"/>
      <c r="P30" s="45"/>
      <c r="Q30" s="383"/>
      <c r="R30" s="383"/>
      <c r="S30" s="383"/>
      <c r="T30" s="304"/>
      <c r="U30" s="45"/>
      <c r="V30" s="45"/>
      <c r="W30" s="45"/>
      <c r="X30" s="45"/>
      <c r="Y30" s="383"/>
      <c r="Z30" s="45"/>
      <c r="AA30" s="383"/>
      <c r="AB30" s="45"/>
      <c r="AC30" s="45"/>
      <c r="AD30" s="45"/>
    </row>
    <row r="31" spans="2:32" ht="16.5" customHeight="1" thickBot="1" x14ac:dyDescent="0.3">
      <c r="B31" s="726" t="s">
        <v>570</v>
      </c>
      <c r="C31" s="412"/>
      <c r="D31" s="427">
        <v>4855953</v>
      </c>
      <c r="E31" s="493"/>
      <c r="F31" s="727" t="s">
        <v>630</v>
      </c>
      <c r="G31" s="728"/>
      <c r="H31" s="728"/>
      <c r="I31" s="728"/>
      <c r="J31" s="419"/>
      <c r="K31" s="729" t="s">
        <v>570</v>
      </c>
      <c r="L31" s="730" t="s">
        <v>520</v>
      </c>
      <c r="M31" s="731" t="s">
        <v>713</v>
      </c>
      <c r="N31" s="412"/>
      <c r="O31" s="409"/>
    </row>
    <row r="32" spans="2:32" ht="16.5" customHeight="1" thickBot="1" x14ac:dyDescent="0.3">
      <c r="B32" s="732" t="s">
        <v>620</v>
      </c>
      <c r="C32" s="412"/>
      <c r="D32" s="437">
        <v>293930</v>
      </c>
      <c r="E32" s="523">
        <f>D32/K32</f>
        <v>2.9285746809459716E-2</v>
      </c>
      <c r="F32" s="733"/>
      <c r="G32" s="418" t="s">
        <v>569</v>
      </c>
      <c r="H32" s="412" t="s">
        <v>631</v>
      </c>
      <c r="I32" s="412" t="s">
        <v>635</v>
      </c>
      <c r="J32" s="430"/>
      <c r="K32" s="440">
        <v>10036623</v>
      </c>
      <c r="L32" s="734"/>
      <c r="M32" s="735">
        <f t="shared" ref="M32:M42" si="9">K32/$K$42</f>
        <v>5.5161179193663749E-2</v>
      </c>
      <c r="N32" s="772"/>
      <c r="O32" s="409"/>
    </row>
    <row r="33" spans="2:19" ht="16.5" customHeight="1" thickBot="1" x14ac:dyDescent="0.3">
      <c r="B33" s="736" t="s">
        <v>621</v>
      </c>
      <c r="C33" s="412"/>
      <c r="D33" s="413">
        <v>2146104</v>
      </c>
      <c r="E33" s="523">
        <f>D33/K33</f>
        <v>2.6012664814548021E-2</v>
      </c>
      <c r="F33" s="733"/>
      <c r="G33" s="418"/>
      <c r="H33" s="412" t="s">
        <v>25</v>
      </c>
      <c r="I33" s="412" t="s">
        <v>636</v>
      </c>
      <c r="J33" s="430" t="s">
        <v>643</v>
      </c>
      <c r="K33" s="440">
        <v>82502274</v>
      </c>
      <c r="L33" s="737"/>
      <c r="M33" s="735">
        <f t="shared" si="9"/>
        <v>0.45343166919777156</v>
      </c>
      <c r="N33" s="772"/>
      <c r="O33" s="409"/>
    </row>
    <row r="34" spans="2:19" ht="16.5" customHeight="1" thickBot="1" x14ac:dyDescent="0.3">
      <c r="B34" s="736" t="s">
        <v>622</v>
      </c>
      <c r="C34" s="412"/>
      <c r="D34" s="413">
        <v>314808</v>
      </c>
      <c r="E34" s="523">
        <f>D34/K34</f>
        <v>3.5530687214650011E-2</v>
      </c>
      <c r="F34" s="733"/>
      <c r="G34" s="418"/>
      <c r="H34" s="412" t="s">
        <v>25</v>
      </c>
      <c r="I34" s="412" t="s">
        <v>637</v>
      </c>
      <c r="J34" s="430"/>
      <c r="K34" s="440">
        <v>8860172</v>
      </c>
      <c r="L34" s="737"/>
      <c r="M34" s="735">
        <f t="shared" si="9"/>
        <v>4.869541631469889E-2</v>
      </c>
      <c r="N34" s="772"/>
      <c r="O34" s="409"/>
    </row>
    <row r="35" spans="2:19" ht="16.5" customHeight="1" thickBot="1" x14ac:dyDescent="0.3">
      <c r="B35" s="736" t="s">
        <v>623</v>
      </c>
      <c r="C35" s="412"/>
      <c r="D35" s="413">
        <v>60182</v>
      </c>
      <c r="E35" s="523">
        <f>D35/K35</f>
        <v>4.0975201907482731E-2</v>
      </c>
      <c r="F35" s="733"/>
      <c r="G35" s="418"/>
      <c r="H35" s="412" t="s">
        <v>25</v>
      </c>
      <c r="I35" s="412" t="s">
        <v>638</v>
      </c>
      <c r="J35" s="430"/>
      <c r="K35" s="440">
        <v>1468742</v>
      </c>
      <c r="L35" s="737"/>
      <c r="M35" s="735">
        <f t="shared" si="9"/>
        <v>8.0721912790049088E-3</v>
      </c>
      <c r="N35" s="772"/>
      <c r="O35" s="409"/>
    </row>
    <row r="36" spans="2:19" ht="16.5" customHeight="1" thickBot="1" x14ac:dyDescent="0.3">
      <c r="B36" s="738" t="s">
        <v>624</v>
      </c>
      <c r="C36" s="412"/>
      <c r="D36" s="444" t="s">
        <v>69</v>
      </c>
      <c r="E36" s="523"/>
      <c r="F36" s="733"/>
      <c r="G36" s="418"/>
      <c r="H36" s="412" t="s">
        <v>632</v>
      </c>
      <c r="I36" s="412" t="s">
        <v>639</v>
      </c>
      <c r="J36" s="432" t="s">
        <v>644</v>
      </c>
      <c r="K36" s="440">
        <v>379552</v>
      </c>
      <c r="L36" s="737"/>
      <c r="M36" s="735">
        <f t="shared" si="9"/>
        <v>2.0860139795340986E-3</v>
      </c>
      <c r="N36" s="772"/>
      <c r="O36" s="409"/>
    </row>
    <row r="37" spans="2:19" ht="16.5" customHeight="1" thickBot="1" x14ac:dyDescent="0.3">
      <c r="B37" s="736" t="s">
        <v>625</v>
      </c>
      <c r="C37" s="412"/>
      <c r="D37" s="413">
        <v>233876</v>
      </c>
      <c r="E37" s="523">
        <f>D37/K37</f>
        <v>3.2354613066767048E-2</v>
      </c>
      <c r="F37" s="733"/>
      <c r="G37" s="418"/>
      <c r="H37" s="412" t="s">
        <v>632</v>
      </c>
      <c r="I37" s="412" t="s">
        <v>639</v>
      </c>
      <c r="J37" s="432" t="s">
        <v>645</v>
      </c>
      <c r="K37" s="440">
        <v>7228521</v>
      </c>
      <c r="L37" s="737"/>
      <c r="M37" s="735">
        <f t="shared" si="9"/>
        <v>3.97278788080574E-2</v>
      </c>
      <c r="N37" s="772"/>
      <c r="O37" s="409"/>
    </row>
    <row r="38" spans="2:19" ht="16.5" customHeight="1" thickBot="1" x14ac:dyDescent="0.3">
      <c r="B38" s="736" t="s">
        <v>626</v>
      </c>
      <c r="C38" s="412"/>
      <c r="D38" s="413">
        <v>474529</v>
      </c>
      <c r="E38" s="523">
        <f>D38/K38</f>
        <v>1.9903637885821758E-2</v>
      </c>
      <c r="F38" s="733"/>
      <c r="G38" s="418"/>
      <c r="H38" s="412" t="s">
        <v>633</v>
      </c>
      <c r="I38" s="412" t="s">
        <v>640</v>
      </c>
      <c r="J38" s="432"/>
      <c r="K38" s="440">
        <v>23841320</v>
      </c>
      <c r="L38" s="737"/>
      <c r="M38" s="735">
        <f t="shared" si="9"/>
        <v>0.13103165524235386</v>
      </c>
      <c r="N38" s="772"/>
      <c r="O38" s="409"/>
    </row>
    <row r="39" spans="2:19" ht="16.5" customHeight="1" thickBot="1" x14ac:dyDescent="0.3">
      <c r="B39" s="736" t="s">
        <v>627</v>
      </c>
      <c r="C39" s="412"/>
      <c r="D39" s="413">
        <v>252756</v>
      </c>
      <c r="E39" s="523">
        <f>D39/K39</f>
        <v>3.2391687778967192E-2</v>
      </c>
      <c r="F39" s="733"/>
      <c r="G39" s="418"/>
      <c r="H39" s="412" t="s">
        <v>633</v>
      </c>
      <c r="I39" s="412" t="s">
        <v>641</v>
      </c>
      <c r="J39" s="432"/>
      <c r="K39" s="440">
        <v>7803113</v>
      </c>
      <c r="L39" s="737"/>
      <c r="M39" s="735">
        <f t="shared" si="9"/>
        <v>4.2885830668483525E-2</v>
      </c>
      <c r="N39" s="772"/>
      <c r="O39" s="409"/>
    </row>
    <row r="40" spans="2:19" ht="16.5" customHeight="1" thickBot="1" x14ac:dyDescent="0.3">
      <c r="B40" s="736" t="s">
        <v>628</v>
      </c>
      <c r="C40" s="412"/>
      <c r="D40" s="413">
        <v>125492</v>
      </c>
      <c r="E40" s="523">
        <f>D40/K40</f>
        <v>1.9034580377539703E-2</v>
      </c>
      <c r="F40" s="733"/>
      <c r="G40" s="418"/>
      <c r="H40" s="412" t="s">
        <v>634</v>
      </c>
      <c r="I40" s="412" t="s">
        <v>642</v>
      </c>
      <c r="J40" s="432"/>
      <c r="K40" s="440">
        <v>6592843</v>
      </c>
      <c r="L40" s="737"/>
      <c r="M40" s="735">
        <f t="shared" si="9"/>
        <v>3.623419890521859E-2</v>
      </c>
      <c r="N40" s="772"/>
      <c r="O40" s="409"/>
    </row>
    <row r="41" spans="2:19" ht="16.5" customHeight="1" thickBot="1" x14ac:dyDescent="0.3">
      <c r="B41" s="738" t="s">
        <v>629</v>
      </c>
      <c r="C41" s="739"/>
      <c r="D41" s="444">
        <v>942375</v>
      </c>
      <c r="E41" s="523">
        <f>D41/K41</f>
        <v>2.8352608945473395E-2</v>
      </c>
      <c r="F41" s="733"/>
      <c r="G41" s="418"/>
      <c r="H41" s="412" t="s">
        <v>629</v>
      </c>
      <c r="I41" s="412"/>
      <c r="J41" s="432"/>
      <c r="K41" s="440">
        <v>33237682</v>
      </c>
      <c r="L41" s="737"/>
      <c r="M41" s="735">
        <f t="shared" si="9"/>
        <v>0.18267396641121342</v>
      </c>
      <c r="N41" s="772"/>
      <c r="O41" s="409"/>
    </row>
    <row r="42" spans="2:19" ht="16.5" customHeight="1" thickBot="1" x14ac:dyDescent="0.3">
      <c r="B42" s="740" t="s">
        <v>587</v>
      </c>
      <c r="C42" s="415"/>
      <c r="D42" s="416"/>
      <c r="E42" s="539"/>
      <c r="F42" s="733"/>
      <c r="G42" s="415"/>
      <c r="H42" s="415" t="s">
        <v>152</v>
      </c>
      <c r="I42" s="741"/>
      <c r="J42" s="742"/>
      <c r="K42" s="743">
        <v>181950842</v>
      </c>
      <c r="L42" s="744"/>
      <c r="M42" s="745">
        <f t="shared" si="9"/>
        <v>1</v>
      </c>
      <c r="N42" s="772"/>
      <c r="O42" s="409"/>
    </row>
    <row r="43" spans="2:19" ht="16.5" customHeight="1" thickBot="1" x14ac:dyDescent="0.3"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</row>
    <row r="44" spans="2:19" ht="16.5" customHeight="1" thickBot="1" x14ac:dyDescent="0.3">
      <c r="B44" s="727" t="s">
        <v>630</v>
      </c>
      <c r="C44" s="746"/>
      <c r="D44" s="746"/>
      <c r="E44" s="746"/>
      <c r="F44" s="746"/>
      <c r="G44" s="746"/>
      <c r="H44" s="746"/>
      <c r="I44" s="746"/>
      <c r="J44" s="746"/>
      <c r="K44" s="746"/>
      <c r="L44" s="746"/>
      <c r="M44" s="747"/>
      <c r="N44" s="412"/>
      <c r="O44" s="409"/>
    </row>
    <row r="45" spans="2:19" ht="16.5" customHeight="1" x14ac:dyDescent="0.25">
      <c r="B45" s="748"/>
      <c r="C45" s="418" t="s">
        <v>569</v>
      </c>
      <c r="D45" s="418"/>
      <c r="E45" s="418"/>
      <c r="F45" s="418"/>
      <c r="G45" s="418"/>
      <c r="H45" s="418"/>
      <c r="I45" s="418"/>
      <c r="J45" s="418"/>
      <c r="K45" s="418"/>
      <c r="L45" s="418"/>
      <c r="M45" s="749"/>
      <c r="N45" s="412"/>
      <c r="O45" s="409"/>
      <c r="Q45"/>
      <c r="R45"/>
      <c r="S45"/>
    </row>
    <row r="46" spans="2:19" ht="16.5" customHeight="1" x14ac:dyDescent="0.25">
      <c r="B46" s="748"/>
      <c r="C46" s="412" t="s">
        <v>631</v>
      </c>
      <c r="D46" s="412" t="s">
        <v>25</v>
      </c>
      <c r="E46" s="412" t="s">
        <v>25</v>
      </c>
      <c r="F46" s="412" t="s">
        <v>25</v>
      </c>
      <c r="G46" s="412" t="s">
        <v>632</v>
      </c>
      <c r="H46" s="412" t="s">
        <v>632</v>
      </c>
      <c r="I46" s="412" t="s">
        <v>633</v>
      </c>
      <c r="J46" s="412" t="s">
        <v>633</v>
      </c>
      <c r="K46" s="412" t="s">
        <v>634</v>
      </c>
      <c r="L46" s="412" t="s">
        <v>629</v>
      </c>
      <c r="M46" s="750" t="s">
        <v>152</v>
      </c>
      <c r="N46" s="412"/>
      <c r="O46" s="409"/>
      <c r="Q46"/>
      <c r="R46"/>
      <c r="S46"/>
    </row>
    <row r="47" spans="2:19" ht="16.5" customHeight="1" x14ac:dyDescent="0.25">
      <c r="B47" s="748"/>
      <c r="C47" s="412" t="s">
        <v>635</v>
      </c>
      <c r="D47" s="412" t="s">
        <v>636</v>
      </c>
      <c r="E47" s="412" t="s">
        <v>637</v>
      </c>
      <c r="F47" s="412" t="s">
        <v>638</v>
      </c>
      <c r="G47" s="412" t="s">
        <v>639</v>
      </c>
      <c r="H47" s="412" t="s">
        <v>639</v>
      </c>
      <c r="I47" s="412" t="s">
        <v>640</v>
      </c>
      <c r="J47" s="412" t="s">
        <v>641</v>
      </c>
      <c r="K47" s="412" t="s">
        <v>642</v>
      </c>
      <c r="L47" s="412"/>
      <c r="M47" s="751"/>
      <c r="N47" s="424"/>
      <c r="O47" s="409"/>
      <c r="Q47"/>
      <c r="R47"/>
      <c r="S47"/>
    </row>
    <row r="48" spans="2:19" ht="24.75" customHeight="1" x14ac:dyDescent="0.25">
      <c r="B48" s="725"/>
      <c r="C48" s="430"/>
      <c r="D48" s="430" t="s">
        <v>643</v>
      </c>
      <c r="E48" s="430"/>
      <c r="F48" s="430"/>
      <c r="G48" s="432" t="s">
        <v>644</v>
      </c>
      <c r="H48" s="432" t="s">
        <v>645</v>
      </c>
      <c r="I48" s="432"/>
      <c r="J48" s="432"/>
      <c r="K48" s="432"/>
      <c r="L48" s="432"/>
      <c r="M48" s="752"/>
      <c r="N48" s="877"/>
      <c r="O48" s="409"/>
      <c r="Q48"/>
      <c r="R48"/>
      <c r="S48"/>
    </row>
    <row r="49" spans="2:19" ht="16.5" customHeight="1" x14ac:dyDescent="0.25">
      <c r="B49" s="753" t="s">
        <v>570</v>
      </c>
      <c r="C49" s="440">
        <v>10036623</v>
      </c>
      <c r="D49" s="440">
        <v>82502274</v>
      </c>
      <c r="E49" s="440">
        <v>8860172</v>
      </c>
      <c r="F49" s="440">
        <v>1468742</v>
      </c>
      <c r="G49" s="440">
        <v>379552</v>
      </c>
      <c r="H49" s="440">
        <v>7228521</v>
      </c>
      <c r="I49" s="440">
        <v>23841320</v>
      </c>
      <c r="J49" s="440">
        <v>7803113</v>
      </c>
      <c r="K49" s="440">
        <v>6592843</v>
      </c>
      <c r="L49" s="440">
        <v>33237682</v>
      </c>
      <c r="M49" s="754">
        <v>181950842</v>
      </c>
      <c r="N49" s="878"/>
      <c r="O49" s="409"/>
      <c r="Q49"/>
      <c r="R49"/>
      <c r="S49"/>
    </row>
    <row r="50" spans="2:19" ht="16.5" customHeight="1" x14ac:dyDescent="0.25">
      <c r="B50" s="755" t="s">
        <v>520</v>
      </c>
      <c r="C50" s="737">
        <v>911931</v>
      </c>
      <c r="D50" s="737">
        <v>2105287</v>
      </c>
      <c r="E50" s="737">
        <v>1584344</v>
      </c>
      <c r="F50" s="737">
        <v>234670</v>
      </c>
      <c r="G50" s="737" t="s">
        <v>69</v>
      </c>
      <c r="H50" s="737">
        <v>324378</v>
      </c>
      <c r="I50" s="737">
        <v>4175091</v>
      </c>
      <c r="J50" s="737">
        <v>540605</v>
      </c>
      <c r="K50" s="737">
        <v>487071</v>
      </c>
      <c r="L50" s="737">
        <v>5365646</v>
      </c>
      <c r="M50" s="756">
        <v>15732052</v>
      </c>
      <c r="N50" s="413"/>
      <c r="O50" s="409"/>
      <c r="Q50"/>
      <c r="R50"/>
      <c r="S50"/>
    </row>
    <row r="51" spans="2:19" ht="16.5" customHeight="1" x14ac:dyDescent="0.25">
      <c r="B51" s="757" t="s">
        <v>712</v>
      </c>
      <c r="C51" s="758">
        <v>9124692</v>
      </c>
      <c r="D51" s="758">
        <v>80396987</v>
      </c>
      <c r="E51" s="758">
        <v>7275828</v>
      </c>
      <c r="F51" s="758">
        <v>1234072</v>
      </c>
      <c r="G51" s="758"/>
      <c r="H51" s="758">
        <v>6904143</v>
      </c>
      <c r="I51" s="758">
        <v>19666229</v>
      </c>
      <c r="J51" s="758">
        <v>7262508</v>
      </c>
      <c r="K51" s="758">
        <v>6105772</v>
      </c>
      <c r="L51" s="758"/>
      <c r="M51" s="759">
        <v>166218790</v>
      </c>
      <c r="N51" s="758"/>
      <c r="O51" s="409"/>
      <c r="Q51"/>
      <c r="R51"/>
      <c r="S51"/>
    </row>
    <row r="52" spans="2:19" ht="16.5" customHeight="1" x14ac:dyDescent="0.25">
      <c r="B52" s="760" t="s">
        <v>704</v>
      </c>
      <c r="C52" s="413">
        <v>1698342</v>
      </c>
      <c r="D52" s="413">
        <v>14657402</v>
      </c>
      <c r="E52" s="413">
        <v>1133916</v>
      </c>
      <c r="F52" s="413">
        <v>206503</v>
      </c>
      <c r="G52" s="413" t="s">
        <v>69</v>
      </c>
      <c r="H52" s="413">
        <v>1305586</v>
      </c>
      <c r="I52" s="413">
        <v>4675073</v>
      </c>
      <c r="J52" s="413">
        <v>1319351</v>
      </c>
      <c r="K52" s="413">
        <v>1208103</v>
      </c>
      <c r="L52" s="413">
        <v>5382810</v>
      </c>
      <c r="M52" s="761">
        <v>31761512</v>
      </c>
      <c r="N52" s="413"/>
      <c r="O52" s="409"/>
      <c r="Q52"/>
      <c r="R52"/>
      <c r="S52"/>
    </row>
    <row r="53" spans="2:19" ht="16.5" customHeight="1" x14ac:dyDescent="0.25">
      <c r="B53" s="760" t="s">
        <v>705</v>
      </c>
      <c r="C53" s="413">
        <v>605178</v>
      </c>
      <c r="D53" s="413">
        <v>4002937</v>
      </c>
      <c r="E53" s="413">
        <v>457862</v>
      </c>
      <c r="F53" s="413">
        <v>38396</v>
      </c>
      <c r="G53" s="413" t="s">
        <v>69</v>
      </c>
      <c r="H53" s="413">
        <v>393644</v>
      </c>
      <c r="I53" s="413">
        <v>676849</v>
      </c>
      <c r="J53" s="413">
        <v>404537</v>
      </c>
      <c r="K53" s="413">
        <v>317829</v>
      </c>
      <c r="L53" s="413">
        <v>1080817</v>
      </c>
      <c r="M53" s="762">
        <v>8011707</v>
      </c>
      <c r="N53" s="413"/>
      <c r="O53" s="409"/>
      <c r="Q53"/>
      <c r="R53"/>
      <c r="S53"/>
    </row>
    <row r="54" spans="2:19" ht="16.5" customHeight="1" x14ac:dyDescent="0.25">
      <c r="B54" s="760" t="s">
        <v>573</v>
      </c>
      <c r="C54" s="413">
        <v>274595</v>
      </c>
      <c r="D54" s="413">
        <v>2003617</v>
      </c>
      <c r="E54" s="413">
        <v>116315</v>
      </c>
      <c r="F54" s="413" t="s">
        <v>69</v>
      </c>
      <c r="G54" s="413" t="s">
        <v>69</v>
      </c>
      <c r="H54" s="413">
        <v>89979</v>
      </c>
      <c r="I54" s="413">
        <v>598506</v>
      </c>
      <c r="J54" s="413">
        <v>199761</v>
      </c>
      <c r="K54" s="413">
        <v>158251</v>
      </c>
      <c r="L54" s="413">
        <v>713098</v>
      </c>
      <c r="M54" s="762">
        <v>4165072</v>
      </c>
      <c r="N54" s="413"/>
      <c r="O54" s="409"/>
      <c r="Q54"/>
      <c r="R54"/>
      <c r="S54"/>
    </row>
    <row r="55" spans="2:19" ht="16.5" customHeight="1" x14ac:dyDescent="0.25">
      <c r="B55" s="760" t="s">
        <v>574</v>
      </c>
      <c r="C55" s="413">
        <v>139663</v>
      </c>
      <c r="D55" s="413">
        <v>933830</v>
      </c>
      <c r="E55" s="413">
        <v>200721</v>
      </c>
      <c r="F55" s="413" t="s">
        <v>69</v>
      </c>
      <c r="G55" s="763" t="s">
        <v>69</v>
      </c>
      <c r="H55" s="413">
        <v>111874</v>
      </c>
      <c r="I55" s="413">
        <v>900069</v>
      </c>
      <c r="J55" s="413">
        <v>81570</v>
      </c>
      <c r="K55" s="413">
        <v>82152</v>
      </c>
      <c r="L55" s="413">
        <v>777840</v>
      </c>
      <c r="M55" s="762">
        <v>3237272</v>
      </c>
      <c r="N55" s="413"/>
      <c r="O55" s="409"/>
      <c r="Q55"/>
      <c r="R55"/>
      <c r="S55"/>
    </row>
    <row r="56" spans="2:19" ht="16.5" customHeight="1" x14ac:dyDescent="0.25">
      <c r="B56" s="764" t="s">
        <v>575</v>
      </c>
      <c r="C56" s="444">
        <v>184991</v>
      </c>
      <c r="D56" s="444">
        <v>2090493</v>
      </c>
      <c r="E56" s="444">
        <v>306961</v>
      </c>
      <c r="F56" s="444" t="s">
        <v>69</v>
      </c>
      <c r="G56" s="763" t="s">
        <v>69</v>
      </c>
      <c r="H56" s="444">
        <v>165496</v>
      </c>
      <c r="I56" s="444">
        <v>797280</v>
      </c>
      <c r="J56" s="444">
        <v>245223</v>
      </c>
      <c r="K56" s="444">
        <v>176917</v>
      </c>
      <c r="L56" s="444">
        <v>1708417</v>
      </c>
      <c r="M56" s="765">
        <v>5712319</v>
      </c>
      <c r="N56" s="413"/>
      <c r="O56" s="409"/>
      <c r="Q56"/>
      <c r="R56"/>
      <c r="S56"/>
    </row>
    <row r="57" spans="2:19" ht="16.5" customHeight="1" x14ac:dyDescent="0.25">
      <c r="B57" s="766" t="s">
        <v>576</v>
      </c>
      <c r="C57" s="767">
        <v>188490</v>
      </c>
      <c r="D57" s="767">
        <v>2177151</v>
      </c>
      <c r="E57" s="767">
        <v>131261</v>
      </c>
      <c r="F57" s="767" t="s">
        <v>69</v>
      </c>
      <c r="G57" s="767" t="s">
        <v>69</v>
      </c>
      <c r="H57" s="767">
        <v>137457</v>
      </c>
      <c r="I57" s="767">
        <v>582954</v>
      </c>
      <c r="J57" s="767">
        <v>118475</v>
      </c>
      <c r="K57" s="767">
        <v>136642</v>
      </c>
      <c r="L57" s="767">
        <v>693450</v>
      </c>
      <c r="M57" s="761">
        <v>4168632</v>
      </c>
      <c r="N57" s="413"/>
      <c r="O57" s="409"/>
      <c r="Q57"/>
      <c r="R57"/>
      <c r="S57"/>
    </row>
    <row r="58" spans="2:19" ht="16.5" customHeight="1" x14ac:dyDescent="0.25">
      <c r="B58" s="760" t="s">
        <v>577</v>
      </c>
      <c r="C58" s="413">
        <v>1040260</v>
      </c>
      <c r="D58" s="413">
        <v>9357827</v>
      </c>
      <c r="E58" s="413">
        <v>522670</v>
      </c>
      <c r="F58" s="413">
        <v>135889</v>
      </c>
      <c r="G58" s="413" t="s">
        <v>69</v>
      </c>
      <c r="H58" s="413">
        <v>543696</v>
      </c>
      <c r="I58" s="413">
        <v>1421544</v>
      </c>
      <c r="J58" s="413">
        <v>833900</v>
      </c>
      <c r="K58" s="413">
        <v>705443</v>
      </c>
      <c r="L58" s="413">
        <v>2612304</v>
      </c>
      <c r="M58" s="762">
        <v>17173532</v>
      </c>
      <c r="N58" s="413"/>
      <c r="O58" s="409"/>
      <c r="Q58"/>
      <c r="R58"/>
      <c r="S58"/>
    </row>
    <row r="59" spans="2:19" ht="16.5" customHeight="1" x14ac:dyDescent="0.25">
      <c r="B59" s="760" t="s">
        <v>578</v>
      </c>
      <c r="C59" s="413">
        <v>441556</v>
      </c>
      <c r="D59" s="413">
        <v>7709151</v>
      </c>
      <c r="E59" s="413">
        <v>233347</v>
      </c>
      <c r="F59" s="413" t="s">
        <v>69</v>
      </c>
      <c r="G59" s="413" t="s">
        <v>69</v>
      </c>
      <c r="H59" s="413">
        <v>366235</v>
      </c>
      <c r="I59" s="413">
        <v>698666</v>
      </c>
      <c r="J59" s="413">
        <v>703929</v>
      </c>
      <c r="K59" s="413">
        <v>518341</v>
      </c>
      <c r="L59" s="413">
        <v>1388358</v>
      </c>
      <c r="M59" s="762">
        <v>12175378</v>
      </c>
      <c r="N59" s="413"/>
      <c r="O59" s="409"/>
      <c r="Q59"/>
      <c r="R59"/>
      <c r="S59"/>
    </row>
    <row r="60" spans="2:19" ht="16.5" customHeight="1" x14ac:dyDescent="0.25">
      <c r="B60" s="760" t="s">
        <v>579</v>
      </c>
      <c r="C60" s="413">
        <v>1560196</v>
      </c>
      <c r="D60" s="413">
        <v>11191387</v>
      </c>
      <c r="E60" s="413">
        <v>1094386</v>
      </c>
      <c r="F60" s="413">
        <v>168514</v>
      </c>
      <c r="G60" s="413" t="s">
        <v>69</v>
      </c>
      <c r="H60" s="413">
        <v>819850</v>
      </c>
      <c r="I60" s="413">
        <v>2326372</v>
      </c>
      <c r="J60" s="413">
        <v>878261</v>
      </c>
      <c r="K60" s="413">
        <v>935767</v>
      </c>
      <c r="L60" s="413">
        <v>3382473</v>
      </c>
      <c r="M60" s="762">
        <v>22390518</v>
      </c>
      <c r="N60" s="413"/>
      <c r="O60" s="409"/>
      <c r="Q60"/>
      <c r="R60"/>
      <c r="S60"/>
    </row>
    <row r="61" spans="2:19" ht="16.5" customHeight="1" x14ac:dyDescent="0.25">
      <c r="B61" s="764" t="s">
        <v>580</v>
      </c>
      <c r="C61" s="444">
        <v>891871</v>
      </c>
      <c r="D61" s="444">
        <v>6965332</v>
      </c>
      <c r="E61" s="444">
        <v>604459</v>
      </c>
      <c r="F61" s="444">
        <v>134266</v>
      </c>
      <c r="G61" s="444" t="s">
        <v>69</v>
      </c>
      <c r="H61" s="444">
        <v>426092</v>
      </c>
      <c r="I61" s="444">
        <v>3627756</v>
      </c>
      <c r="J61" s="444">
        <v>541561</v>
      </c>
      <c r="K61" s="444">
        <v>759663</v>
      </c>
      <c r="L61" s="444">
        <v>3216206</v>
      </c>
      <c r="M61" s="765">
        <v>17184707</v>
      </c>
      <c r="N61" s="413"/>
      <c r="O61" s="409"/>
      <c r="Q61"/>
      <c r="R61"/>
      <c r="S61"/>
    </row>
    <row r="62" spans="2:19" ht="16.5" customHeight="1" x14ac:dyDescent="0.25">
      <c r="B62" s="760" t="s">
        <v>581</v>
      </c>
      <c r="C62" s="413">
        <v>283412</v>
      </c>
      <c r="D62" s="413">
        <v>2455237</v>
      </c>
      <c r="E62" s="413">
        <v>89118</v>
      </c>
      <c r="F62" s="413" t="s">
        <v>69</v>
      </c>
      <c r="G62" s="767" t="s">
        <v>69</v>
      </c>
      <c r="H62" s="413">
        <v>240095</v>
      </c>
      <c r="I62" s="413">
        <v>412481</v>
      </c>
      <c r="J62" s="413">
        <v>285781</v>
      </c>
      <c r="K62" s="413">
        <v>230159</v>
      </c>
      <c r="L62" s="413">
        <v>745227</v>
      </c>
      <c r="M62" s="761">
        <v>4758527</v>
      </c>
      <c r="N62" s="413"/>
      <c r="O62" s="409"/>
      <c r="Q62"/>
      <c r="R62"/>
      <c r="S62"/>
    </row>
    <row r="63" spans="2:19" ht="16.5" customHeight="1" x14ac:dyDescent="0.25">
      <c r="B63" s="760" t="s">
        <v>582</v>
      </c>
      <c r="C63" s="413">
        <v>418770</v>
      </c>
      <c r="D63" s="413">
        <v>4819708</v>
      </c>
      <c r="E63" s="413">
        <v>361126</v>
      </c>
      <c r="F63" s="413" t="s">
        <v>69</v>
      </c>
      <c r="G63" s="413" t="s">
        <v>69</v>
      </c>
      <c r="H63" s="413">
        <v>649544</v>
      </c>
      <c r="I63" s="413">
        <v>1236062</v>
      </c>
      <c r="J63" s="413">
        <v>436160</v>
      </c>
      <c r="K63" s="413">
        <v>227868</v>
      </c>
      <c r="L63" s="413">
        <v>1500167</v>
      </c>
      <c r="M63" s="762">
        <v>9715136</v>
      </c>
      <c r="N63" s="413"/>
      <c r="O63" s="409"/>
      <c r="Q63"/>
      <c r="R63"/>
      <c r="S63"/>
    </row>
    <row r="64" spans="2:19" ht="16.5" customHeight="1" x14ac:dyDescent="0.25">
      <c r="B64" s="760" t="s">
        <v>583</v>
      </c>
      <c r="C64" s="413">
        <v>674921</v>
      </c>
      <c r="D64" s="413">
        <v>5775066</v>
      </c>
      <c r="E64" s="413">
        <v>1476420</v>
      </c>
      <c r="F64" s="413">
        <v>249951</v>
      </c>
      <c r="G64" s="413" t="s">
        <v>69</v>
      </c>
      <c r="H64" s="413">
        <v>1004173</v>
      </c>
      <c r="I64" s="413">
        <v>403018</v>
      </c>
      <c r="J64" s="413">
        <v>583344</v>
      </c>
      <c r="K64" s="413">
        <v>252300</v>
      </c>
      <c r="L64" s="413">
        <v>2593683</v>
      </c>
      <c r="M64" s="762">
        <v>13041046</v>
      </c>
      <c r="N64" s="413"/>
      <c r="O64" s="409"/>
      <c r="Q64"/>
      <c r="R64"/>
      <c r="S64"/>
    </row>
    <row r="65" spans="2:19" ht="16.5" customHeight="1" x14ac:dyDescent="0.25">
      <c r="B65" s="760" t="s">
        <v>706</v>
      </c>
      <c r="C65" s="413">
        <v>212410</v>
      </c>
      <c r="D65" s="413">
        <v>1913560</v>
      </c>
      <c r="E65" s="413">
        <v>70030</v>
      </c>
      <c r="F65" s="413" t="s">
        <v>69</v>
      </c>
      <c r="G65" s="413" t="s">
        <v>69</v>
      </c>
      <c r="H65" s="413">
        <v>148565</v>
      </c>
      <c r="I65" s="413">
        <v>536121</v>
      </c>
      <c r="J65" s="413">
        <v>167097</v>
      </c>
      <c r="K65" s="413">
        <v>131069</v>
      </c>
      <c r="L65" s="413">
        <v>551782</v>
      </c>
      <c r="M65" s="762">
        <v>3763658</v>
      </c>
      <c r="N65" s="413"/>
      <c r="O65" s="409"/>
      <c r="Q65"/>
      <c r="R65"/>
      <c r="S65"/>
    </row>
    <row r="66" spans="2:19" ht="16.5" customHeight="1" x14ac:dyDescent="0.25">
      <c r="B66" s="760" t="s">
        <v>584</v>
      </c>
      <c r="C66" s="413">
        <v>105110</v>
      </c>
      <c r="D66" s="413">
        <v>1382493</v>
      </c>
      <c r="E66" s="413">
        <v>96875</v>
      </c>
      <c r="F66" s="413" t="s">
        <v>69</v>
      </c>
      <c r="G66" s="444" t="s">
        <v>69</v>
      </c>
      <c r="H66" s="413">
        <v>229048</v>
      </c>
      <c r="I66" s="413">
        <v>191313</v>
      </c>
      <c r="J66" s="413">
        <v>141707</v>
      </c>
      <c r="K66" s="413">
        <v>72246</v>
      </c>
      <c r="L66" s="413">
        <v>342577</v>
      </c>
      <c r="M66" s="765">
        <v>2586215</v>
      </c>
      <c r="N66" s="413"/>
      <c r="O66" s="409"/>
      <c r="Q66"/>
      <c r="R66"/>
      <c r="S66"/>
    </row>
    <row r="67" spans="2:19" ht="16.5" customHeight="1" x14ac:dyDescent="0.25">
      <c r="B67" s="766" t="s">
        <v>585</v>
      </c>
      <c r="C67" s="767">
        <v>293930</v>
      </c>
      <c r="D67" s="767">
        <v>2146104</v>
      </c>
      <c r="E67" s="767">
        <v>314808</v>
      </c>
      <c r="F67" s="767">
        <v>60182</v>
      </c>
      <c r="G67" s="413" t="s">
        <v>69</v>
      </c>
      <c r="H67" s="767">
        <v>233876</v>
      </c>
      <c r="I67" s="767">
        <v>474529</v>
      </c>
      <c r="J67" s="767">
        <v>252756</v>
      </c>
      <c r="K67" s="767">
        <v>125492</v>
      </c>
      <c r="L67" s="767">
        <v>942375</v>
      </c>
      <c r="M67" s="761">
        <v>4855953</v>
      </c>
      <c r="N67" s="413"/>
      <c r="O67" s="409"/>
      <c r="Q67"/>
      <c r="R67"/>
      <c r="S67"/>
    </row>
    <row r="68" spans="2:19" ht="16.5" customHeight="1" x14ac:dyDescent="0.25">
      <c r="B68" s="760" t="s">
        <v>586</v>
      </c>
      <c r="C68" s="413">
        <v>105768</v>
      </c>
      <c r="D68" s="413">
        <v>782123</v>
      </c>
      <c r="E68" s="413" t="s">
        <v>69</v>
      </c>
      <c r="F68" s="413" t="s">
        <v>69</v>
      </c>
      <c r="G68" s="413" t="s">
        <v>69</v>
      </c>
      <c r="H68" s="413">
        <v>38933</v>
      </c>
      <c r="I68" s="413">
        <v>105281</v>
      </c>
      <c r="J68" s="413">
        <v>67473</v>
      </c>
      <c r="K68" s="413">
        <v>67530</v>
      </c>
      <c r="L68" s="413">
        <v>222037</v>
      </c>
      <c r="M68" s="762">
        <v>1433118</v>
      </c>
      <c r="N68" s="413"/>
      <c r="O68" s="409"/>
      <c r="Q68"/>
      <c r="R68"/>
      <c r="S68"/>
    </row>
    <row r="69" spans="2:19" ht="16.5" customHeight="1" x14ac:dyDescent="0.25">
      <c r="B69" s="760" t="s">
        <v>707</v>
      </c>
      <c r="C69" s="413" t="s">
        <v>69</v>
      </c>
      <c r="D69" s="413" t="s">
        <v>69</v>
      </c>
      <c r="E69" s="413" t="s">
        <v>69</v>
      </c>
      <c r="F69" s="413" t="s">
        <v>69</v>
      </c>
      <c r="G69" s="413" t="s">
        <v>69</v>
      </c>
      <c r="H69" s="413" t="s">
        <v>69</v>
      </c>
      <c r="I69" s="413" t="s">
        <v>69</v>
      </c>
      <c r="J69" s="413" t="s">
        <v>69</v>
      </c>
      <c r="K69" s="413" t="s">
        <v>69</v>
      </c>
      <c r="L69" s="413" t="s">
        <v>69</v>
      </c>
      <c r="M69" s="762" t="s">
        <v>69</v>
      </c>
      <c r="N69" s="413"/>
      <c r="O69" s="409"/>
      <c r="Q69"/>
      <c r="R69"/>
      <c r="S69"/>
    </row>
    <row r="70" spans="2:19" ht="16.5" customHeight="1" x14ac:dyDescent="0.25">
      <c r="B70" s="764" t="s">
        <v>708</v>
      </c>
      <c r="C70" s="444" t="s">
        <v>69</v>
      </c>
      <c r="D70" s="444" t="s">
        <v>69</v>
      </c>
      <c r="E70" s="444" t="s">
        <v>69</v>
      </c>
      <c r="F70" s="444" t="s">
        <v>69</v>
      </c>
      <c r="G70" s="444" t="s">
        <v>69</v>
      </c>
      <c r="H70" s="444" t="s">
        <v>69</v>
      </c>
      <c r="I70" s="444" t="s">
        <v>69</v>
      </c>
      <c r="J70" s="444" t="s">
        <v>69</v>
      </c>
      <c r="K70" s="444" t="s">
        <v>69</v>
      </c>
      <c r="L70" s="444" t="s">
        <v>69</v>
      </c>
      <c r="M70" s="765" t="s">
        <v>69</v>
      </c>
      <c r="N70" s="413"/>
      <c r="O70" s="409"/>
      <c r="Q70"/>
      <c r="R70"/>
      <c r="S70"/>
    </row>
    <row r="71" spans="2:19" ht="16.5" customHeight="1" x14ac:dyDescent="0.25">
      <c r="B71" s="768" t="s">
        <v>709</v>
      </c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750"/>
      <c r="N71" s="412"/>
      <c r="O71" s="409"/>
      <c r="Q71"/>
      <c r="R71"/>
      <c r="S71"/>
    </row>
    <row r="72" spans="2:19" ht="16.5" customHeight="1" x14ac:dyDescent="0.25">
      <c r="B72" s="769" t="s">
        <v>710</v>
      </c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750"/>
      <c r="N72" s="412"/>
      <c r="O72" s="409"/>
      <c r="Q72"/>
      <c r="R72"/>
      <c r="S72"/>
    </row>
    <row r="73" spans="2:19" ht="16.5" customHeight="1" thickBot="1" x14ac:dyDescent="0.3">
      <c r="B73" s="770" t="s">
        <v>711</v>
      </c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771"/>
      <c r="N73" s="412"/>
      <c r="O73" s="409"/>
      <c r="Q73"/>
      <c r="R73"/>
      <c r="S73"/>
    </row>
    <row r="74" spans="2:19" ht="16.5" customHeight="1" thickBot="1" x14ac:dyDescent="0.3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Q74"/>
      <c r="R74"/>
      <c r="S74"/>
    </row>
    <row r="75" spans="2:19" ht="16.5" customHeight="1" thickBot="1" x14ac:dyDescent="0.3">
      <c r="B75" s="727" t="s">
        <v>630</v>
      </c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7"/>
      <c r="N75" s="412"/>
      <c r="O75" s="409"/>
      <c r="Q75"/>
      <c r="R75"/>
      <c r="S75"/>
    </row>
    <row r="76" spans="2:19" ht="16.5" customHeight="1" x14ac:dyDescent="0.25">
      <c r="B76" s="748"/>
      <c r="C76" s="418" t="s">
        <v>569</v>
      </c>
      <c r="D76" s="418"/>
      <c r="E76" s="418"/>
      <c r="F76" s="418"/>
      <c r="G76" s="418"/>
      <c r="H76" s="418"/>
      <c r="I76" s="418"/>
      <c r="J76" s="418"/>
      <c r="K76" s="418"/>
      <c r="L76" s="418"/>
      <c r="M76" s="749"/>
      <c r="N76" s="412"/>
      <c r="O76" s="409"/>
      <c r="Q76"/>
      <c r="R76"/>
      <c r="S76"/>
    </row>
    <row r="77" spans="2:19" ht="16.5" customHeight="1" x14ac:dyDescent="0.25">
      <c r="B77" s="748"/>
      <c r="C77" s="412" t="s">
        <v>631</v>
      </c>
      <c r="D77" s="412" t="s">
        <v>25</v>
      </c>
      <c r="E77" s="412" t="s">
        <v>25</v>
      </c>
      <c r="F77" s="412" t="s">
        <v>25</v>
      </c>
      <c r="G77" s="412" t="s">
        <v>632</v>
      </c>
      <c r="H77" s="412" t="s">
        <v>632</v>
      </c>
      <c r="I77" s="412" t="s">
        <v>633</v>
      </c>
      <c r="J77" s="412" t="s">
        <v>633</v>
      </c>
      <c r="K77" s="412" t="s">
        <v>634</v>
      </c>
      <c r="L77" s="412" t="s">
        <v>629</v>
      </c>
      <c r="M77" s="750" t="s">
        <v>152</v>
      </c>
      <c r="N77" s="412"/>
      <c r="O77" s="409"/>
      <c r="Q77"/>
      <c r="R77"/>
      <c r="S77"/>
    </row>
    <row r="78" spans="2:19" ht="16.5" customHeight="1" x14ac:dyDescent="0.25">
      <c r="B78" s="748"/>
      <c r="C78" s="412" t="s">
        <v>635</v>
      </c>
      <c r="D78" s="412" t="s">
        <v>636</v>
      </c>
      <c r="E78" s="412" t="s">
        <v>637</v>
      </c>
      <c r="F78" s="412" t="s">
        <v>638</v>
      </c>
      <c r="G78" s="412" t="s">
        <v>639</v>
      </c>
      <c r="H78" s="412" t="s">
        <v>639</v>
      </c>
      <c r="I78" s="412" t="s">
        <v>640</v>
      </c>
      <c r="J78" s="412" t="s">
        <v>641</v>
      </c>
      <c r="K78" s="412" t="s">
        <v>642</v>
      </c>
      <c r="L78" s="412"/>
      <c r="M78" s="751"/>
      <c r="N78" s="424"/>
      <c r="O78" s="409"/>
    </row>
    <row r="79" spans="2:19" ht="16.5" customHeight="1" x14ac:dyDescent="0.25">
      <c r="B79" s="725"/>
      <c r="C79" s="430"/>
      <c r="D79" s="430" t="s">
        <v>643</v>
      </c>
      <c r="E79" s="430"/>
      <c r="F79" s="430"/>
      <c r="G79" s="432" t="s">
        <v>644</v>
      </c>
      <c r="H79" s="432" t="s">
        <v>645</v>
      </c>
      <c r="I79" s="432"/>
      <c r="J79" s="432"/>
      <c r="K79" s="432"/>
      <c r="L79" s="432"/>
      <c r="M79" s="752"/>
      <c r="N79" s="877"/>
      <c r="O79" s="409"/>
    </row>
    <row r="80" spans="2:19" ht="16.5" customHeight="1" x14ac:dyDescent="0.25">
      <c r="B80" s="753" t="s">
        <v>570</v>
      </c>
      <c r="C80" s="440">
        <v>10036623</v>
      </c>
      <c r="D80" s="440">
        <v>82502274</v>
      </c>
      <c r="E80" s="440">
        <v>8860172</v>
      </c>
      <c r="F80" s="440">
        <v>1468742</v>
      </c>
      <c r="G80" s="440">
        <v>379552</v>
      </c>
      <c r="H80" s="440">
        <v>7228521</v>
      </c>
      <c r="I80" s="440">
        <v>23841320</v>
      </c>
      <c r="J80" s="440">
        <v>7803113</v>
      </c>
      <c r="K80" s="440">
        <v>6592843</v>
      </c>
      <c r="L80" s="440">
        <v>33237682</v>
      </c>
      <c r="M80" s="754">
        <v>181950842</v>
      </c>
      <c r="N80" s="878"/>
      <c r="O80" s="409"/>
    </row>
    <row r="81" spans="2:15" ht="16.5" customHeight="1" x14ac:dyDescent="0.25">
      <c r="B81" s="755" t="s">
        <v>520</v>
      </c>
      <c r="C81" s="734"/>
      <c r="D81" s="737"/>
      <c r="E81" s="737"/>
      <c r="F81" s="737"/>
      <c r="G81" s="737"/>
      <c r="H81" s="737"/>
      <c r="I81" s="737"/>
      <c r="J81" s="737"/>
      <c r="K81" s="737"/>
      <c r="L81" s="737"/>
      <c r="M81" s="756"/>
      <c r="N81" s="413"/>
      <c r="O81" s="409"/>
    </row>
    <row r="82" spans="2:15" ht="16.5" customHeight="1" x14ac:dyDescent="0.25">
      <c r="B82" s="760" t="s">
        <v>713</v>
      </c>
      <c r="C82" s="772">
        <f>C51/$M$51</f>
        <v>5.4895670940692087E-2</v>
      </c>
      <c r="D82" s="772">
        <f t="shared" ref="D82:M82" si="10">D51/$M$51</f>
        <v>0.48368170048644921</v>
      </c>
      <c r="E82" s="772">
        <f t="shared" si="10"/>
        <v>4.3772596347260141E-2</v>
      </c>
      <c r="F82" s="772">
        <f t="shared" si="10"/>
        <v>7.424383248127363E-3</v>
      </c>
      <c r="G82" s="772">
        <f t="shared" si="10"/>
        <v>0</v>
      </c>
      <c r="H82" s="772">
        <f t="shared" si="10"/>
        <v>4.153647731402689E-2</v>
      </c>
      <c r="I82" s="772">
        <f t="shared" si="10"/>
        <v>0.11831531802150648</v>
      </c>
      <c r="J82" s="772">
        <f t="shared" si="10"/>
        <v>4.3692461002754264E-2</v>
      </c>
      <c r="K82" s="772">
        <f t="shared" si="10"/>
        <v>3.6733344046121379E-2</v>
      </c>
      <c r="L82" s="772">
        <f t="shared" si="10"/>
        <v>0</v>
      </c>
      <c r="M82" s="735">
        <f t="shared" si="10"/>
        <v>1</v>
      </c>
      <c r="N82" s="772"/>
      <c r="O82" s="409"/>
    </row>
    <row r="83" spans="2:15" ht="16.5" customHeight="1" x14ac:dyDescent="0.25">
      <c r="B83" s="757" t="s">
        <v>712</v>
      </c>
      <c r="C83" s="773">
        <f t="shared" ref="C83:F85" si="11">C51/C$51</f>
        <v>1</v>
      </c>
      <c r="D83" s="773">
        <f t="shared" si="11"/>
        <v>1</v>
      </c>
      <c r="E83" s="773">
        <f t="shared" si="11"/>
        <v>1</v>
      </c>
      <c r="F83" s="773">
        <f t="shared" si="11"/>
        <v>1</v>
      </c>
      <c r="G83" s="773"/>
      <c r="H83" s="773">
        <f t="shared" ref="H83:K100" si="12">H51/H$51</f>
        <v>1</v>
      </c>
      <c r="I83" s="773">
        <f t="shared" si="12"/>
        <v>1</v>
      </c>
      <c r="J83" s="773">
        <f t="shared" si="12"/>
        <v>1</v>
      </c>
      <c r="K83" s="773">
        <f t="shared" si="12"/>
        <v>1</v>
      </c>
      <c r="L83" s="773"/>
      <c r="M83" s="774">
        <f t="shared" ref="M83:M100" si="13">M51/M$51</f>
        <v>1</v>
      </c>
      <c r="N83" s="773"/>
      <c r="O83" s="775"/>
    </row>
    <row r="84" spans="2:15" ht="16.5" customHeight="1" x14ac:dyDescent="0.25">
      <c r="B84" s="760" t="s">
        <v>704</v>
      </c>
      <c r="C84" s="773">
        <f t="shared" si="11"/>
        <v>0.18612595362122908</v>
      </c>
      <c r="D84" s="773">
        <f t="shared" si="11"/>
        <v>0.18231282722075146</v>
      </c>
      <c r="E84" s="773">
        <f t="shared" si="11"/>
        <v>0.15584700462957618</v>
      </c>
      <c r="F84" s="773">
        <f t="shared" si="11"/>
        <v>0.16733464498019565</v>
      </c>
      <c r="G84" s="773"/>
      <c r="H84" s="773">
        <f t="shared" si="12"/>
        <v>0.18910181900925285</v>
      </c>
      <c r="I84" s="773">
        <f t="shared" si="12"/>
        <v>0.23772086656775937</v>
      </c>
      <c r="J84" s="773">
        <f t="shared" si="12"/>
        <v>0.1816660305227891</v>
      </c>
      <c r="K84" s="773">
        <f t="shared" si="12"/>
        <v>0.19786244884348778</v>
      </c>
      <c r="L84" s="773"/>
      <c r="M84" s="774">
        <f t="shared" si="13"/>
        <v>0.19108256052158723</v>
      </c>
      <c r="N84" s="773"/>
      <c r="O84" s="409"/>
    </row>
    <row r="85" spans="2:15" ht="16.5" customHeight="1" x14ac:dyDescent="0.25">
      <c r="B85" s="760" t="s">
        <v>705</v>
      </c>
      <c r="C85" s="773">
        <f t="shared" si="11"/>
        <v>6.632311534460561E-2</v>
      </c>
      <c r="D85" s="773">
        <f t="shared" si="11"/>
        <v>4.9789639504773976E-2</v>
      </c>
      <c r="E85" s="773">
        <f t="shared" si="11"/>
        <v>6.2929195137653063E-2</v>
      </c>
      <c r="F85" s="773">
        <f t="shared" si="11"/>
        <v>3.1113257573302043E-2</v>
      </c>
      <c r="G85" s="773"/>
      <c r="H85" s="773">
        <f t="shared" si="12"/>
        <v>5.7015620910517061E-2</v>
      </c>
      <c r="I85" s="773">
        <f t="shared" si="12"/>
        <v>3.4416816767464671E-2</v>
      </c>
      <c r="J85" s="773">
        <f t="shared" si="12"/>
        <v>5.5702107316095213E-2</v>
      </c>
      <c r="K85" s="773">
        <f t="shared" si="12"/>
        <v>5.2053859855887182E-2</v>
      </c>
      <c r="L85" s="773"/>
      <c r="M85" s="774">
        <f t="shared" si="13"/>
        <v>4.8199767306692586E-2</v>
      </c>
      <c r="N85" s="773"/>
      <c r="O85" s="409"/>
    </row>
    <row r="86" spans="2:15" ht="16.5" customHeight="1" x14ac:dyDescent="0.25">
      <c r="B86" s="760" t="s">
        <v>573</v>
      </c>
      <c r="C86" s="773">
        <f t="shared" ref="C86:E99" si="14">C54/C$51</f>
        <v>3.009361850241082E-2</v>
      </c>
      <c r="D86" s="773">
        <f t="shared" si="14"/>
        <v>2.4921543390674577E-2</v>
      </c>
      <c r="E86" s="773">
        <f t="shared" si="14"/>
        <v>1.5986496657150222E-2</v>
      </c>
      <c r="F86" s="773"/>
      <c r="G86" s="773"/>
      <c r="H86" s="773">
        <f t="shared" si="12"/>
        <v>1.3032609550526401E-2</v>
      </c>
      <c r="I86" s="773">
        <f t="shared" si="12"/>
        <v>3.0433185741913206E-2</v>
      </c>
      <c r="J86" s="773">
        <f t="shared" si="12"/>
        <v>2.7505787256964124E-2</v>
      </c>
      <c r="K86" s="773">
        <f t="shared" si="12"/>
        <v>2.5918262260693652E-2</v>
      </c>
      <c r="L86" s="773"/>
      <c r="M86" s="774">
        <f t="shared" si="13"/>
        <v>2.5057768739623239E-2</v>
      </c>
      <c r="N86" s="773"/>
      <c r="O86" s="409"/>
    </row>
    <row r="87" spans="2:15" ht="16.5" customHeight="1" x14ac:dyDescent="0.25">
      <c r="B87" s="760" t="s">
        <v>574</v>
      </c>
      <c r="C87" s="773">
        <f t="shared" si="14"/>
        <v>1.5306050878210464E-2</v>
      </c>
      <c r="D87" s="773">
        <f t="shared" si="14"/>
        <v>1.1615236277449054E-2</v>
      </c>
      <c r="E87" s="773">
        <f t="shared" si="14"/>
        <v>2.758737562240339E-2</v>
      </c>
      <c r="F87" s="773"/>
      <c r="G87" s="773"/>
      <c r="H87" s="773">
        <f t="shared" si="12"/>
        <v>1.6203893806950406E-2</v>
      </c>
      <c r="I87" s="773">
        <f t="shared" si="12"/>
        <v>4.576723885397653E-2</v>
      </c>
      <c r="J87" s="773">
        <f t="shared" si="12"/>
        <v>1.1231657163062677E-2</v>
      </c>
      <c r="K87" s="773">
        <f t="shared" si="12"/>
        <v>1.3454809645692633E-2</v>
      </c>
      <c r="L87" s="773"/>
      <c r="M87" s="774">
        <f t="shared" si="13"/>
        <v>1.947596899243461E-2</v>
      </c>
      <c r="N87" s="773"/>
      <c r="O87" s="409"/>
    </row>
    <row r="88" spans="2:15" ht="16.5" customHeight="1" x14ac:dyDescent="0.25">
      <c r="B88" s="764" t="s">
        <v>575</v>
      </c>
      <c r="C88" s="773">
        <f t="shared" si="14"/>
        <v>2.0273670607183235E-2</v>
      </c>
      <c r="D88" s="773">
        <f t="shared" si="14"/>
        <v>2.6002131149516834E-2</v>
      </c>
      <c r="E88" s="773">
        <f t="shared" si="14"/>
        <v>4.2189150155831058E-2</v>
      </c>
      <c r="F88" s="773"/>
      <c r="G88" s="773"/>
      <c r="H88" s="773">
        <f t="shared" si="12"/>
        <v>2.3970534793384204E-2</v>
      </c>
      <c r="I88" s="773">
        <f t="shared" si="12"/>
        <v>4.0540563216262759E-2</v>
      </c>
      <c r="J88" s="773">
        <f t="shared" si="12"/>
        <v>3.3765608244424657E-2</v>
      </c>
      <c r="K88" s="773">
        <f t="shared" si="12"/>
        <v>2.8975369535580432E-2</v>
      </c>
      <c r="L88" s="773"/>
      <c r="M88" s="774">
        <f t="shared" si="13"/>
        <v>3.4366265089524478E-2</v>
      </c>
      <c r="N88" s="773"/>
      <c r="O88" s="409"/>
    </row>
    <row r="89" spans="2:15" ht="16.5" customHeight="1" x14ac:dyDescent="0.25">
      <c r="B89" s="766" t="s">
        <v>576</v>
      </c>
      <c r="C89" s="773">
        <f t="shared" si="14"/>
        <v>2.0657135605234675E-2</v>
      </c>
      <c r="D89" s="773">
        <f t="shared" si="14"/>
        <v>2.7080007363957558E-2</v>
      </c>
      <c r="E89" s="773">
        <f t="shared" si="14"/>
        <v>1.8040695849324641E-2</v>
      </c>
      <c r="F89" s="773"/>
      <c r="G89" s="773"/>
      <c r="H89" s="773">
        <f t="shared" si="12"/>
        <v>1.9909350081537998E-2</v>
      </c>
      <c r="I89" s="773">
        <f t="shared" si="12"/>
        <v>2.9642388482306395E-2</v>
      </c>
      <c r="J89" s="773">
        <f t="shared" si="12"/>
        <v>1.6313235042219574E-2</v>
      </c>
      <c r="K89" s="773">
        <f t="shared" si="12"/>
        <v>2.2379152054809778E-2</v>
      </c>
      <c r="L89" s="773"/>
      <c r="M89" s="774">
        <f t="shared" si="13"/>
        <v>2.5079186294160848E-2</v>
      </c>
      <c r="N89" s="773"/>
      <c r="O89" s="409"/>
    </row>
    <row r="90" spans="2:15" ht="16.5" customHeight="1" x14ac:dyDescent="0.25">
      <c r="B90" s="760" t="s">
        <v>577</v>
      </c>
      <c r="C90" s="773">
        <f t="shared" si="14"/>
        <v>0.11400494394769708</v>
      </c>
      <c r="D90" s="773">
        <f t="shared" si="14"/>
        <v>0.11639524501086092</v>
      </c>
      <c r="E90" s="773">
        <f t="shared" si="14"/>
        <v>7.1836497509286917E-2</v>
      </c>
      <c r="F90" s="773">
        <f>F58/F$51</f>
        <v>0.11011432072034695</v>
      </c>
      <c r="G90" s="773"/>
      <c r="H90" s="773">
        <f t="shared" si="12"/>
        <v>7.8749237957556784E-2</v>
      </c>
      <c r="I90" s="773">
        <f t="shared" si="12"/>
        <v>7.2283506919399748E-2</v>
      </c>
      <c r="J90" s="773">
        <f t="shared" si="12"/>
        <v>0.11482259296650689</v>
      </c>
      <c r="K90" s="773">
        <f t="shared" si="12"/>
        <v>0.11553706885877822</v>
      </c>
      <c r="L90" s="773"/>
      <c r="M90" s="774">
        <f t="shared" si="13"/>
        <v>0.10331883657677932</v>
      </c>
      <c r="N90" s="773"/>
      <c r="O90" s="409"/>
    </row>
    <row r="91" spans="2:15" ht="16.5" customHeight="1" x14ac:dyDescent="0.25">
      <c r="B91" s="760" t="s">
        <v>578</v>
      </c>
      <c r="C91" s="773">
        <f t="shared" si="14"/>
        <v>4.8391332003315836E-2</v>
      </c>
      <c r="D91" s="773">
        <f t="shared" si="14"/>
        <v>9.5888556122134275E-2</v>
      </c>
      <c r="E91" s="773">
        <f t="shared" si="14"/>
        <v>3.2071538799432864E-2</v>
      </c>
      <c r="F91" s="773"/>
      <c r="G91" s="773"/>
      <c r="H91" s="773">
        <f t="shared" si="12"/>
        <v>5.3045685757088172E-2</v>
      </c>
      <c r="I91" s="773">
        <f t="shared" si="12"/>
        <v>3.5526180438557896E-2</v>
      </c>
      <c r="J91" s="773">
        <f t="shared" si="12"/>
        <v>9.6926433678283033E-2</v>
      </c>
      <c r="K91" s="773">
        <f t="shared" si="12"/>
        <v>8.4893605591561561E-2</v>
      </c>
      <c r="L91" s="773"/>
      <c r="M91" s="774">
        <f t="shared" si="13"/>
        <v>7.3249107396341898E-2</v>
      </c>
      <c r="N91" s="773"/>
      <c r="O91" s="409"/>
    </row>
    <row r="92" spans="2:15" ht="16.5" customHeight="1" x14ac:dyDescent="0.25">
      <c r="B92" s="760" t="s">
        <v>579</v>
      </c>
      <c r="C92" s="773">
        <f t="shared" si="14"/>
        <v>0.17098615492994174</v>
      </c>
      <c r="D92" s="773">
        <f t="shared" si="14"/>
        <v>0.13920157231762928</v>
      </c>
      <c r="E92" s="773">
        <f t="shared" si="14"/>
        <v>0.15041394601411689</v>
      </c>
      <c r="F92" s="773">
        <f>F60/F$51</f>
        <v>0.13655118988195178</v>
      </c>
      <c r="G92" s="773"/>
      <c r="H92" s="773">
        <f t="shared" si="12"/>
        <v>0.11874754042608909</v>
      </c>
      <c r="I92" s="773">
        <f t="shared" si="12"/>
        <v>0.11829273420949181</v>
      </c>
      <c r="J92" s="773">
        <f t="shared" si="12"/>
        <v>0.12093081343249466</v>
      </c>
      <c r="K92" s="773">
        <f t="shared" si="12"/>
        <v>0.15325940765557575</v>
      </c>
      <c r="L92" s="773"/>
      <c r="M92" s="774">
        <f t="shared" si="13"/>
        <v>0.13470509561524302</v>
      </c>
      <c r="N92" s="773"/>
      <c r="O92" s="409"/>
    </row>
    <row r="93" spans="2:15" ht="16.5" customHeight="1" x14ac:dyDescent="0.25">
      <c r="B93" s="764" t="s">
        <v>580</v>
      </c>
      <c r="C93" s="773">
        <f t="shared" si="14"/>
        <v>9.7742586818272886E-2</v>
      </c>
      <c r="D93" s="773">
        <f t="shared" si="14"/>
        <v>8.6636729309271257E-2</v>
      </c>
      <c r="E93" s="773">
        <f t="shared" si="14"/>
        <v>8.3077692325876862E-2</v>
      </c>
      <c r="F93" s="773">
        <f>F61/F$51</f>
        <v>0.10879916244757194</v>
      </c>
      <c r="G93" s="773"/>
      <c r="H93" s="773">
        <f t="shared" si="12"/>
        <v>6.1715407690715561E-2</v>
      </c>
      <c r="I93" s="773">
        <f t="shared" si="12"/>
        <v>0.1844662746477731</v>
      </c>
      <c r="J93" s="773">
        <f t="shared" si="12"/>
        <v>7.4569418718712602E-2</v>
      </c>
      <c r="K93" s="773">
        <f t="shared" si="12"/>
        <v>0.12441719081551031</v>
      </c>
      <c r="L93" s="773"/>
      <c r="M93" s="774">
        <f t="shared" si="13"/>
        <v>0.10338606724305958</v>
      </c>
      <c r="N93" s="773"/>
      <c r="O93" s="409"/>
    </row>
    <row r="94" spans="2:15" ht="16.5" customHeight="1" x14ac:dyDescent="0.25">
      <c r="B94" s="760" t="s">
        <v>581</v>
      </c>
      <c r="C94" s="773">
        <f t="shared" si="14"/>
        <v>3.1059897692985144E-2</v>
      </c>
      <c r="D94" s="773">
        <f t="shared" si="14"/>
        <v>3.0538918081594278E-2</v>
      </c>
      <c r="E94" s="773">
        <f t="shared" si="14"/>
        <v>1.2248502850809558E-2</v>
      </c>
      <c r="F94" s="773"/>
      <c r="G94" s="773"/>
      <c r="H94" s="773">
        <f t="shared" si="12"/>
        <v>3.4775496393976778E-2</v>
      </c>
      <c r="I94" s="773">
        <f t="shared" si="12"/>
        <v>2.097407693157646E-2</v>
      </c>
      <c r="J94" s="773">
        <f t="shared" si="12"/>
        <v>3.9350180405997484E-2</v>
      </c>
      <c r="K94" s="773">
        <f t="shared" si="12"/>
        <v>3.7695315187006653E-2</v>
      </c>
      <c r="L94" s="773"/>
      <c r="M94" s="774">
        <f t="shared" si="13"/>
        <v>2.8628093129543297E-2</v>
      </c>
      <c r="N94" s="773"/>
      <c r="O94" s="409"/>
    </row>
    <row r="95" spans="2:15" ht="16.5" customHeight="1" x14ac:dyDescent="0.25">
      <c r="B95" s="760" t="s">
        <v>582</v>
      </c>
      <c r="C95" s="773">
        <f t="shared" si="14"/>
        <v>4.5894151824521855E-2</v>
      </c>
      <c r="D95" s="773">
        <f t="shared" si="14"/>
        <v>5.9948863506539121E-2</v>
      </c>
      <c r="E95" s="773">
        <f t="shared" si="14"/>
        <v>4.963366368748684E-2</v>
      </c>
      <c r="F95" s="773"/>
      <c r="G95" s="773"/>
      <c r="H95" s="773">
        <f t="shared" si="12"/>
        <v>9.4080322496217131E-2</v>
      </c>
      <c r="I95" s="773">
        <f t="shared" si="12"/>
        <v>6.2852008893011471E-2</v>
      </c>
      <c r="J95" s="773">
        <f t="shared" si="12"/>
        <v>6.0056388233926901E-2</v>
      </c>
      <c r="K95" s="773">
        <f t="shared" si="12"/>
        <v>3.73200964595468E-2</v>
      </c>
      <c r="L95" s="773"/>
      <c r="M95" s="774">
        <f t="shared" si="13"/>
        <v>5.8447880651760251E-2</v>
      </c>
      <c r="N95" s="773"/>
      <c r="O95" s="409"/>
    </row>
    <row r="96" spans="2:15" ht="16.5" customHeight="1" x14ac:dyDescent="0.25">
      <c r="B96" s="760" t="s">
        <v>583</v>
      </c>
      <c r="C96" s="773">
        <f t="shared" si="14"/>
        <v>7.3966441826200824E-2</v>
      </c>
      <c r="D96" s="773">
        <f t="shared" si="14"/>
        <v>7.1831871012778131E-2</v>
      </c>
      <c r="E96" s="773">
        <f t="shared" si="14"/>
        <v>0.20292123453165742</v>
      </c>
      <c r="F96" s="773">
        <f>F64/F$51</f>
        <v>0.20254166693677517</v>
      </c>
      <c r="G96" s="773"/>
      <c r="H96" s="773">
        <f t="shared" si="12"/>
        <v>0.14544498861046187</v>
      </c>
      <c r="I96" s="773">
        <f t="shared" si="12"/>
        <v>2.049289673175269E-2</v>
      </c>
      <c r="J96" s="773">
        <f t="shared" si="12"/>
        <v>8.032266539327737E-2</v>
      </c>
      <c r="K96" s="773">
        <f t="shared" si="12"/>
        <v>4.1321556062034415E-2</v>
      </c>
      <c r="L96" s="773"/>
      <c r="M96" s="774">
        <f t="shared" si="13"/>
        <v>7.8457110655179241E-2</v>
      </c>
      <c r="N96" s="773"/>
      <c r="O96" s="409"/>
    </row>
    <row r="97" spans="2:15" ht="16.5" customHeight="1" x14ac:dyDescent="0.25">
      <c r="B97" s="760" t="s">
        <v>706</v>
      </c>
      <c r="C97" s="773">
        <f t="shared" si="14"/>
        <v>2.3278593951445156E-2</v>
      </c>
      <c r="D97" s="773">
        <f t="shared" si="14"/>
        <v>2.3801389472468664E-2</v>
      </c>
      <c r="E97" s="773">
        <f t="shared" si="14"/>
        <v>9.6250213721379898E-3</v>
      </c>
      <c r="F97" s="773"/>
      <c r="G97" s="773"/>
      <c r="H97" s="773">
        <f t="shared" si="12"/>
        <v>2.1518239121061079E-2</v>
      </c>
      <c r="I97" s="773">
        <f t="shared" si="12"/>
        <v>2.7260996503193368E-2</v>
      </c>
      <c r="J97" s="773">
        <f t="shared" si="12"/>
        <v>2.3008167426459291E-2</v>
      </c>
      <c r="K97" s="773">
        <f t="shared" si="12"/>
        <v>2.1466409161691593E-2</v>
      </c>
      <c r="L97" s="773"/>
      <c r="M97" s="774">
        <f t="shared" si="13"/>
        <v>2.2642795077499962E-2</v>
      </c>
      <c r="N97" s="773"/>
      <c r="O97" s="409"/>
    </row>
    <row r="98" spans="2:15" ht="16.5" customHeight="1" x14ac:dyDescent="0.25">
      <c r="B98" s="760" t="s">
        <v>584</v>
      </c>
      <c r="C98" s="773">
        <f t="shared" si="14"/>
        <v>1.1519292925174899E-2</v>
      </c>
      <c r="D98" s="773">
        <f t="shared" si="14"/>
        <v>1.7195830983069055E-2</v>
      </c>
      <c r="E98" s="773">
        <f t="shared" si="14"/>
        <v>1.3314635805024528E-2</v>
      </c>
      <c r="F98" s="773"/>
      <c r="G98" s="773"/>
      <c r="H98" s="773">
        <f t="shared" si="12"/>
        <v>3.3175442629157594E-2</v>
      </c>
      <c r="I98" s="773">
        <f t="shared" si="12"/>
        <v>9.7279961501516125E-3</v>
      </c>
      <c r="J98" s="773">
        <f t="shared" si="12"/>
        <v>1.9512129969426539E-2</v>
      </c>
      <c r="K98" s="773">
        <f t="shared" si="12"/>
        <v>1.183241038152096E-2</v>
      </c>
      <c r="L98" s="773"/>
      <c r="M98" s="774">
        <f t="shared" si="13"/>
        <v>1.5559101350695671E-2</v>
      </c>
      <c r="N98" s="773"/>
      <c r="O98" s="409"/>
    </row>
    <row r="99" spans="2:15" ht="16.5" customHeight="1" x14ac:dyDescent="0.25">
      <c r="B99" s="766" t="s">
        <v>585</v>
      </c>
      <c r="C99" s="773">
        <f t="shared" si="14"/>
        <v>3.2212594134684219E-2</v>
      </c>
      <c r="D99" s="773">
        <f t="shared" si="14"/>
        <v>2.6693836175726338E-2</v>
      </c>
      <c r="E99" s="773">
        <f t="shared" si="14"/>
        <v>4.3267652836213283E-2</v>
      </c>
      <c r="F99" s="773">
        <f>F67/F$51</f>
        <v>4.8767008732067497E-2</v>
      </c>
      <c r="G99" s="773"/>
      <c r="H99" s="773">
        <f t="shared" si="12"/>
        <v>3.3874732895885849E-2</v>
      </c>
      <c r="I99" s="773">
        <f t="shared" si="12"/>
        <v>2.4129130195727915E-2</v>
      </c>
      <c r="J99" s="773">
        <f t="shared" si="12"/>
        <v>3.4802853229215031E-2</v>
      </c>
      <c r="K99" s="773">
        <f t="shared" si="12"/>
        <v>2.0553011150760296E-2</v>
      </c>
      <c r="L99" s="773"/>
      <c r="M99" s="774">
        <f t="shared" si="13"/>
        <v>2.9214224216167137E-2</v>
      </c>
      <c r="N99" s="773"/>
      <c r="O99" s="409"/>
    </row>
    <row r="100" spans="2:15" ht="16.5" customHeight="1" x14ac:dyDescent="0.25">
      <c r="B100" s="760" t="s">
        <v>586</v>
      </c>
      <c r="C100" s="773">
        <f>C68/C$51</f>
        <v>1.1591404948243733E-2</v>
      </c>
      <c r="D100" s="773">
        <f>D68/D$51</f>
        <v>9.728262577800335E-3</v>
      </c>
      <c r="E100" s="773"/>
      <c r="F100" s="773"/>
      <c r="G100" s="773"/>
      <c r="H100" s="773">
        <f t="shared" si="12"/>
        <v>5.6390778696211825E-3</v>
      </c>
      <c r="I100" s="773">
        <f t="shared" si="12"/>
        <v>5.3533903220592009E-3</v>
      </c>
      <c r="J100" s="773">
        <f t="shared" si="12"/>
        <v>9.2905921755955384E-3</v>
      </c>
      <c r="K100" s="773">
        <f t="shared" si="12"/>
        <v>1.1060026479862007E-2</v>
      </c>
      <c r="L100" s="773"/>
      <c r="M100" s="774">
        <f t="shared" si="13"/>
        <v>8.6218772257937865E-3</v>
      </c>
      <c r="N100" s="773"/>
      <c r="O100" s="409"/>
    </row>
    <row r="101" spans="2:15" ht="16.5" customHeight="1" x14ac:dyDescent="0.25">
      <c r="B101" s="760" t="s">
        <v>707</v>
      </c>
      <c r="C101" s="773"/>
      <c r="D101" s="773"/>
      <c r="E101" s="413"/>
      <c r="F101" s="413"/>
      <c r="G101" s="413"/>
      <c r="H101" s="413"/>
      <c r="I101" s="413"/>
      <c r="J101" s="413"/>
      <c r="K101" s="413"/>
      <c r="L101" s="413"/>
      <c r="M101" s="762"/>
      <c r="N101" s="413"/>
      <c r="O101" s="409"/>
    </row>
    <row r="102" spans="2:15" ht="16.5" customHeight="1" x14ac:dyDescent="0.25">
      <c r="B102" s="764" t="s">
        <v>708</v>
      </c>
      <c r="C102" s="773"/>
      <c r="D102" s="773"/>
      <c r="E102" s="444"/>
      <c r="F102" s="444"/>
      <c r="G102" s="444"/>
      <c r="H102" s="444"/>
      <c r="I102" s="444"/>
      <c r="J102" s="444"/>
      <c r="K102" s="444"/>
      <c r="L102" s="444"/>
      <c r="M102" s="765"/>
      <c r="N102" s="413"/>
      <c r="O102" s="409"/>
    </row>
    <row r="103" spans="2:15" ht="16.5" customHeight="1" x14ac:dyDescent="0.25">
      <c r="B103" s="768" t="s">
        <v>709</v>
      </c>
      <c r="C103" s="412"/>
      <c r="D103" s="412"/>
      <c r="E103" s="412"/>
      <c r="F103" s="412"/>
      <c r="G103" s="412"/>
      <c r="H103" s="412"/>
      <c r="I103" s="412"/>
      <c r="J103" s="412"/>
      <c r="K103" s="412"/>
      <c r="L103" s="412"/>
      <c r="M103" s="750"/>
      <c r="N103" s="412"/>
      <c r="O103" s="409"/>
    </row>
    <row r="104" spans="2:15" ht="16.5" customHeight="1" x14ac:dyDescent="0.25">
      <c r="B104" s="769" t="s">
        <v>710</v>
      </c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750"/>
      <c r="N104" s="412"/>
      <c r="O104" s="409"/>
    </row>
    <row r="105" spans="2:15" ht="16.5" customHeight="1" thickBot="1" x14ac:dyDescent="0.3">
      <c r="B105" s="770" t="s">
        <v>711</v>
      </c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771"/>
      <c r="N105" s="412"/>
      <c r="O105" s="409"/>
    </row>
    <row r="106" spans="2:15" ht="16.5" customHeight="1" x14ac:dyDescent="0.25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</row>
    <row r="107" spans="2:15" ht="16.5" customHeight="1" x14ac:dyDescent="0.25"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</row>
  </sheetData>
  <sortState ref="AC12:AD28">
    <sortCondition ref="AC12:AC28"/>
  </sortState>
  <mergeCells count="7">
    <mergeCell ref="P2:P9"/>
    <mergeCell ref="C6:D7"/>
    <mergeCell ref="E6:F7"/>
    <mergeCell ref="B22:G22"/>
    <mergeCell ref="B23:G23"/>
    <mergeCell ref="H6:I7"/>
    <mergeCell ref="J6:K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72"/>
  <sheetViews>
    <sheetView topLeftCell="A16" workbookViewId="0">
      <selection activeCell="I67" sqref="I67"/>
    </sheetView>
  </sheetViews>
  <sheetFormatPr baseColWidth="10" defaultRowHeight="13.5" x14ac:dyDescent="0.25"/>
  <cols>
    <col min="2" max="2" width="21.28515625" customWidth="1"/>
  </cols>
  <sheetData>
    <row r="2" spans="2:2" x14ac:dyDescent="0.25">
      <c r="B2" s="43" t="s">
        <v>431</v>
      </c>
    </row>
    <row r="3" spans="2:2" ht="14.25" customHeight="1" thickBot="1" x14ac:dyDescent="0.3">
      <c r="B3" s="44" t="s">
        <v>432</v>
      </c>
    </row>
    <row r="5" spans="2:2" x14ac:dyDescent="0.25">
      <c r="B5" s="119" t="s">
        <v>18</v>
      </c>
    </row>
    <row r="21" spans="2:8" x14ac:dyDescent="0.25">
      <c r="B21" t="s">
        <v>250</v>
      </c>
      <c r="C21" t="s">
        <v>251</v>
      </c>
      <c r="D21" t="s">
        <v>252</v>
      </c>
      <c r="E21" t="s">
        <v>253</v>
      </c>
      <c r="F21" t="s">
        <v>254</v>
      </c>
      <c r="G21" t="s">
        <v>255</v>
      </c>
      <c r="H21" t="s">
        <v>256</v>
      </c>
    </row>
    <row r="22" spans="2:8" x14ac:dyDescent="0.25">
      <c r="B22">
        <v>44.2</v>
      </c>
      <c r="C22">
        <v>12.5</v>
      </c>
      <c r="D22">
        <v>9.8000000000000007</v>
      </c>
      <c r="E22">
        <v>6</v>
      </c>
      <c r="F22">
        <v>2.6</v>
      </c>
      <c r="G22">
        <v>5.2</v>
      </c>
      <c r="H22">
        <v>19.7</v>
      </c>
    </row>
    <row r="25" spans="2:8" x14ac:dyDescent="0.25">
      <c r="B25" s="119" t="s">
        <v>257</v>
      </c>
    </row>
    <row r="45" spans="2:8" x14ac:dyDescent="0.25">
      <c r="B45" t="s">
        <v>250</v>
      </c>
      <c r="C45" t="s">
        <v>251</v>
      </c>
      <c r="D45" t="s">
        <v>252</v>
      </c>
      <c r="E45" t="s">
        <v>253</v>
      </c>
      <c r="F45" t="s">
        <v>258</v>
      </c>
      <c r="G45" t="s">
        <v>255</v>
      </c>
      <c r="H45" t="s">
        <v>256</v>
      </c>
    </row>
    <row r="46" spans="2:8" x14ac:dyDescent="0.25">
      <c r="B46">
        <v>45.3</v>
      </c>
      <c r="C46">
        <v>9.9</v>
      </c>
      <c r="D46">
        <v>13.1</v>
      </c>
      <c r="E46">
        <v>5.5</v>
      </c>
      <c r="F46">
        <v>3.6</v>
      </c>
      <c r="G46">
        <v>4.3</v>
      </c>
      <c r="H46">
        <v>18.3</v>
      </c>
    </row>
    <row r="48" spans="2:8" ht="14.25" thickBot="1" x14ac:dyDescent="0.3"/>
    <row r="49" spans="2:7" ht="18" x14ac:dyDescent="0.25">
      <c r="B49" s="149" t="s">
        <v>428</v>
      </c>
    </row>
    <row r="53" spans="2:7" ht="24" customHeight="1" x14ac:dyDescent="0.25">
      <c r="B53" s="55"/>
      <c r="C53" s="55"/>
      <c r="D53" s="55"/>
      <c r="E53" s="55"/>
      <c r="F53" s="55"/>
      <c r="G53" s="55"/>
    </row>
    <row r="54" spans="2:7" ht="24" customHeight="1" x14ac:dyDescent="0.25">
      <c r="B54" s="55"/>
      <c r="C54" s="55"/>
      <c r="D54" s="55"/>
      <c r="E54" s="55"/>
      <c r="F54" s="55"/>
      <c r="G54" s="55"/>
    </row>
    <row r="55" spans="2:7" x14ac:dyDescent="0.25">
      <c r="B55" s="55"/>
      <c r="C55" s="55"/>
      <c r="D55" s="55"/>
      <c r="E55" s="55"/>
      <c r="F55" s="55"/>
      <c r="G55" s="55"/>
    </row>
    <row r="56" spans="2:7" x14ac:dyDescent="0.25">
      <c r="B56" s="55"/>
      <c r="C56" s="55"/>
      <c r="D56" s="55"/>
      <c r="E56" s="55"/>
      <c r="F56" s="55"/>
      <c r="G56" s="55"/>
    </row>
    <row r="57" spans="2:7" x14ac:dyDescent="0.25">
      <c r="B57" s="55"/>
      <c r="C57" s="55"/>
      <c r="D57" s="55"/>
      <c r="E57" s="55"/>
      <c r="F57" s="55"/>
      <c r="G57" s="55"/>
    </row>
    <row r="58" spans="2:7" x14ac:dyDescent="0.25">
      <c r="B58" s="55"/>
      <c r="C58" s="55"/>
      <c r="D58" s="55"/>
      <c r="E58" s="55"/>
      <c r="F58" s="55"/>
      <c r="G58" s="55"/>
    </row>
    <row r="59" spans="2:7" x14ac:dyDescent="0.25">
      <c r="B59" s="55"/>
      <c r="C59" s="55"/>
      <c r="D59" s="55"/>
      <c r="E59" s="55"/>
      <c r="F59" s="55"/>
      <c r="G59" s="55"/>
    </row>
    <row r="60" spans="2:7" x14ac:dyDescent="0.25">
      <c r="B60" s="55"/>
      <c r="C60" s="55"/>
      <c r="D60" s="55"/>
      <c r="E60" s="55"/>
      <c r="F60" s="55"/>
      <c r="G60" s="55"/>
    </row>
    <row r="61" spans="2:7" x14ac:dyDescent="0.25">
      <c r="B61" s="55"/>
      <c r="C61" s="55"/>
      <c r="D61" s="55"/>
      <c r="E61" s="55"/>
      <c r="F61" s="55"/>
      <c r="G61" s="55"/>
    </row>
    <row r="62" spans="2:7" x14ac:dyDescent="0.25">
      <c r="B62" s="55"/>
      <c r="C62" s="55"/>
      <c r="D62" s="55"/>
      <c r="E62" s="55"/>
      <c r="F62" s="55"/>
      <c r="G62" s="55"/>
    </row>
    <row r="63" spans="2:7" x14ac:dyDescent="0.25">
      <c r="B63" s="55"/>
      <c r="C63" s="55"/>
      <c r="D63" s="55"/>
      <c r="E63" s="55"/>
      <c r="F63" s="55"/>
      <c r="G63" s="55"/>
    </row>
    <row r="64" spans="2:7" x14ac:dyDescent="0.25">
      <c r="B64" s="55"/>
      <c r="C64" s="55"/>
      <c r="D64" s="55"/>
      <c r="E64" s="55"/>
      <c r="F64" s="55"/>
      <c r="G64" s="55"/>
    </row>
    <row r="65" spans="2:7" x14ac:dyDescent="0.25">
      <c r="B65" s="55"/>
      <c r="C65" s="55"/>
      <c r="D65" s="55"/>
      <c r="E65" s="55"/>
      <c r="F65" s="55"/>
      <c r="G65" s="55"/>
    </row>
    <row r="66" spans="2:7" x14ac:dyDescent="0.25">
      <c r="B66" s="55"/>
      <c r="C66" s="55"/>
      <c r="D66" s="55"/>
      <c r="E66" s="55"/>
      <c r="F66" s="55"/>
      <c r="G66" s="55"/>
    </row>
    <row r="67" spans="2:7" x14ac:dyDescent="0.25">
      <c r="B67" s="55"/>
      <c r="C67" s="55"/>
      <c r="D67" s="55"/>
      <c r="E67" s="55"/>
      <c r="F67" s="55"/>
      <c r="G67" s="55"/>
    </row>
    <row r="68" spans="2:7" x14ac:dyDescent="0.25">
      <c r="B68" s="55"/>
      <c r="C68" s="55"/>
      <c r="D68" s="55"/>
      <c r="E68" s="55"/>
      <c r="F68" s="55"/>
      <c r="G68" s="55"/>
    </row>
    <row r="69" spans="2:7" x14ac:dyDescent="0.25">
      <c r="B69" s="55"/>
      <c r="C69" s="55"/>
      <c r="D69" s="55"/>
      <c r="E69" s="55"/>
      <c r="F69" s="55"/>
      <c r="G69" s="55"/>
    </row>
    <row r="70" spans="2:7" x14ac:dyDescent="0.25">
      <c r="B70" s="55"/>
      <c r="C70" s="55"/>
      <c r="D70" s="55"/>
      <c r="E70" s="55"/>
      <c r="F70" s="55"/>
      <c r="G70" s="55"/>
    </row>
    <row r="71" spans="2:7" ht="22.5" customHeight="1" x14ac:dyDescent="0.25">
      <c r="B71" s="55"/>
      <c r="C71" s="55"/>
      <c r="D71" s="55"/>
      <c r="E71" s="55"/>
      <c r="F71" s="55"/>
      <c r="G71" s="55"/>
    </row>
    <row r="72" spans="2:7" x14ac:dyDescent="0.25">
      <c r="B72" s="55"/>
      <c r="C72" s="55"/>
      <c r="D72" s="55"/>
      <c r="E72" s="55"/>
      <c r="F72" s="55"/>
      <c r="G72" s="55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V75"/>
  <sheetViews>
    <sheetView topLeftCell="A31" workbookViewId="0">
      <selection activeCell="E65" sqref="B34:E65"/>
    </sheetView>
  </sheetViews>
  <sheetFormatPr baseColWidth="10" defaultRowHeight="13.5" x14ac:dyDescent="0.25"/>
  <cols>
    <col min="2" max="2" width="18.7109375" customWidth="1"/>
    <col min="12" max="12" width="5.140625" customWidth="1"/>
  </cols>
  <sheetData>
    <row r="2" spans="2:14" x14ac:dyDescent="0.25">
      <c r="B2" s="43" t="s">
        <v>259</v>
      </c>
      <c r="N2" s="43" t="s">
        <v>565</v>
      </c>
    </row>
    <row r="3" spans="2:14" ht="14.25" thickBot="1" x14ac:dyDescent="0.3">
      <c r="B3" s="44" t="s">
        <v>260</v>
      </c>
      <c r="N3" s="44" t="s">
        <v>566</v>
      </c>
    </row>
    <row r="21" spans="2:22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</row>
    <row r="22" spans="2:22" x14ac:dyDescent="0.25">
      <c r="B22" s="409"/>
      <c r="C22" s="409" t="s">
        <v>261</v>
      </c>
      <c r="D22" s="409" t="s">
        <v>262</v>
      </c>
      <c r="E22" s="409" t="s">
        <v>263</v>
      </c>
      <c r="F22" s="409" t="s">
        <v>264</v>
      </c>
      <c r="G22" s="409"/>
      <c r="H22" s="409"/>
      <c r="I22" s="409"/>
      <c r="J22" s="409"/>
      <c r="K22" s="409"/>
      <c r="L22" s="409"/>
      <c r="M22" s="409"/>
      <c r="N22" s="409" t="s">
        <v>261</v>
      </c>
      <c r="O22" s="409" t="s">
        <v>262</v>
      </c>
      <c r="P22" s="409" t="s">
        <v>263</v>
      </c>
      <c r="Q22" s="409" t="s">
        <v>264</v>
      </c>
      <c r="R22" s="409"/>
      <c r="S22" s="409"/>
      <c r="T22" s="409"/>
      <c r="U22" s="409"/>
      <c r="V22" s="409"/>
    </row>
    <row r="23" spans="2:22" x14ac:dyDescent="0.25">
      <c r="B23" s="409" t="s">
        <v>265</v>
      </c>
      <c r="C23" s="409">
        <v>35.5</v>
      </c>
      <c r="D23" s="409">
        <v>7</v>
      </c>
      <c r="E23" s="409">
        <v>8.1999999999999993</v>
      </c>
      <c r="F23" s="409">
        <v>49.2</v>
      </c>
      <c r="G23" s="409"/>
      <c r="H23" s="409"/>
      <c r="I23" s="409"/>
      <c r="J23" s="409"/>
      <c r="K23" s="409"/>
      <c r="L23" s="409"/>
      <c r="M23" s="409" t="s">
        <v>265</v>
      </c>
      <c r="N23" s="664">
        <v>36.336907687138911</v>
      </c>
      <c r="O23" s="664">
        <v>4.5443522355219725</v>
      </c>
      <c r="P23" s="664">
        <v>10.40305560313309</v>
      </c>
      <c r="Q23" s="664">
        <v>48.715684474206022</v>
      </c>
      <c r="R23" s="664"/>
      <c r="S23" s="409"/>
      <c r="T23" s="409"/>
      <c r="U23" s="409"/>
      <c r="V23" s="409"/>
    </row>
    <row r="24" spans="2:22" x14ac:dyDescent="0.25">
      <c r="B24" s="409" t="s">
        <v>266</v>
      </c>
      <c r="C24" s="409">
        <v>36.799999999999997</v>
      </c>
      <c r="D24" s="409">
        <v>5.2</v>
      </c>
      <c r="E24" s="409">
        <v>11.2</v>
      </c>
      <c r="F24" s="409">
        <v>46.8</v>
      </c>
      <c r="G24" s="409"/>
      <c r="H24" s="409"/>
      <c r="I24" s="409"/>
      <c r="J24" s="409"/>
      <c r="K24" s="409"/>
      <c r="L24" s="409"/>
      <c r="M24" s="409" t="s">
        <v>266</v>
      </c>
      <c r="N24" s="664">
        <v>39.815599244455704</v>
      </c>
      <c r="O24" s="664">
        <v>6.0053398499351367</v>
      </c>
      <c r="P24" s="664">
        <v>12.602355179287105</v>
      </c>
      <c r="Q24" s="664">
        <v>41.576705726322054</v>
      </c>
      <c r="R24" s="664"/>
      <c r="S24" s="409"/>
      <c r="T24" s="409"/>
      <c r="U24" s="409"/>
      <c r="V24" s="409"/>
    </row>
    <row r="25" spans="2:22" x14ac:dyDescent="0.25">
      <c r="B25" s="409" t="s">
        <v>267</v>
      </c>
      <c r="C25" s="409">
        <v>49.1</v>
      </c>
      <c r="D25" s="409">
        <v>6.1</v>
      </c>
      <c r="E25" s="409">
        <v>5.8</v>
      </c>
      <c r="F25" s="409">
        <v>39.1</v>
      </c>
      <c r="G25" s="409"/>
      <c r="H25" s="409"/>
      <c r="I25" s="409"/>
      <c r="J25" s="409"/>
      <c r="K25" s="409"/>
      <c r="L25" s="409"/>
      <c r="M25" s="409" t="s">
        <v>267</v>
      </c>
      <c r="N25" s="664">
        <v>50.341914857654324</v>
      </c>
      <c r="O25" s="664">
        <v>3.7741964604693505</v>
      </c>
      <c r="P25" s="664">
        <v>4.9529756028227121</v>
      </c>
      <c r="Q25" s="664">
        <v>40.930937088242416</v>
      </c>
      <c r="R25" s="664"/>
      <c r="S25" s="409"/>
      <c r="T25" s="409"/>
      <c r="U25" s="409"/>
      <c r="V25" s="409"/>
    </row>
    <row r="26" spans="2:22" x14ac:dyDescent="0.25">
      <c r="B26" s="409" t="s">
        <v>268</v>
      </c>
      <c r="C26" s="409">
        <v>61.3</v>
      </c>
      <c r="D26" s="409">
        <v>4.3</v>
      </c>
      <c r="E26" s="409">
        <v>7.1</v>
      </c>
      <c r="F26" s="409">
        <v>27.3</v>
      </c>
      <c r="G26" s="409"/>
      <c r="H26" s="409"/>
      <c r="I26" s="409"/>
      <c r="J26" s="409"/>
      <c r="K26" s="409"/>
      <c r="L26" s="409"/>
      <c r="M26" s="409" t="s">
        <v>268</v>
      </c>
      <c r="N26" s="664">
        <v>61.047677031697688</v>
      </c>
      <c r="O26" s="664">
        <v>1.903766031638197</v>
      </c>
      <c r="P26" s="664">
        <v>6.4461914604119528</v>
      </c>
      <c r="Q26" s="664">
        <v>30.602365476252164</v>
      </c>
      <c r="R26" s="664"/>
      <c r="S26" s="409"/>
      <c r="T26" s="409"/>
      <c r="U26" s="409"/>
      <c r="V26" s="409"/>
    </row>
    <row r="27" spans="2:22" x14ac:dyDescent="0.25">
      <c r="B27" s="409" t="s">
        <v>18</v>
      </c>
      <c r="C27" s="409">
        <v>37.1</v>
      </c>
      <c r="D27" s="409">
        <v>7.3</v>
      </c>
      <c r="E27" s="409">
        <v>15.2</v>
      </c>
      <c r="F27" s="409">
        <v>40.299999999999997</v>
      </c>
      <c r="G27" s="409"/>
      <c r="H27" s="409"/>
      <c r="I27" s="409"/>
      <c r="J27" s="409"/>
      <c r="K27" s="409"/>
      <c r="L27" s="409"/>
      <c r="M27" s="409" t="s">
        <v>18</v>
      </c>
      <c r="N27" s="664">
        <v>36.979826616938013</v>
      </c>
      <c r="O27" s="664">
        <v>5.5111736048516127</v>
      </c>
      <c r="P27" s="664">
        <v>11.299203266588453</v>
      </c>
      <c r="Q27" s="664">
        <v>46.209796511621917</v>
      </c>
      <c r="R27" s="664"/>
      <c r="S27" s="409"/>
      <c r="T27" s="409"/>
      <c r="U27" s="409"/>
      <c r="V27" s="409"/>
    </row>
    <row r="28" spans="2:22" ht="14.25" thickBot="1" x14ac:dyDescent="0.3"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</row>
    <row r="29" spans="2:22" ht="27" x14ac:dyDescent="0.25">
      <c r="B29" s="782" t="s">
        <v>769</v>
      </c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</row>
    <row r="30" spans="2:22" x14ac:dyDescent="0.25"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</row>
    <row r="31" spans="2:22" ht="15" x14ac:dyDescent="0.25">
      <c r="B31" s="701" t="s">
        <v>505</v>
      </c>
      <c r="C31" s="706"/>
      <c r="D31" s="706"/>
      <c r="E31" s="706"/>
      <c r="F31" s="706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</row>
    <row r="32" spans="2:22" x14ac:dyDescent="0.25">
      <c r="B32" s="702" t="s">
        <v>506</v>
      </c>
      <c r="C32" s="707"/>
      <c r="D32" s="707"/>
      <c r="E32" s="707"/>
      <c r="F32" s="707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</row>
    <row r="33" spans="2:22" ht="12" customHeight="1" x14ac:dyDescent="0.25">
      <c r="B33" s="703" t="s">
        <v>507</v>
      </c>
      <c r="C33" s="708"/>
      <c r="D33" s="708"/>
      <c r="E33" s="708"/>
      <c r="F33" s="708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</row>
    <row r="34" spans="2:22" ht="12" customHeight="1" x14ac:dyDescent="0.25">
      <c r="B34" s="704" t="s">
        <v>508</v>
      </c>
      <c r="C34" s="709"/>
      <c r="D34" s="709"/>
      <c r="E34" s="709"/>
      <c r="F34" s="7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</row>
    <row r="35" spans="2:22" ht="12" customHeight="1" x14ac:dyDescent="0.25">
      <c r="B35" s="705" t="s">
        <v>509</v>
      </c>
      <c r="C35" s="710"/>
      <c r="D35" s="710"/>
      <c r="E35" s="710"/>
      <c r="F35" s="710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</row>
    <row r="36" spans="2:22" ht="12" customHeight="1" x14ac:dyDescent="0.25">
      <c r="B36" s="703" t="s">
        <v>507</v>
      </c>
      <c r="C36" s="708"/>
      <c r="D36" s="708"/>
      <c r="E36" s="708"/>
      <c r="F36" s="708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</row>
    <row r="37" spans="2:22" ht="12" customHeight="1" x14ac:dyDescent="0.25">
      <c r="B37" s="711" t="s">
        <v>510</v>
      </c>
      <c r="C37" s="712" t="s">
        <v>25</v>
      </c>
      <c r="D37" s="715"/>
      <c r="E37" s="715"/>
      <c r="F37" s="717"/>
      <c r="G37" s="717"/>
      <c r="H37" s="717"/>
      <c r="I37" s="717"/>
      <c r="J37" s="717"/>
      <c r="K37" s="717"/>
      <c r="L37" s="783"/>
      <c r="M37" s="409"/>
      <c r="N37" s="409"/>
      <c r="O37" s="409"/>
      <c r="P37" s="409"/>
      <c r="Q37" s="409"/>
      <c r="R37" s="409"/>
      <c r="S37" s="409"/>
      <c r="T37" s="409"/>
      <c r="U37" s="409"/>
      <c r="V37" s="409"/>
    </row>
    <row r="38" spans="2:22" ht="12" customHeight="1" x14ac:dyDescent="0.25">
      <c r="B38" s="711" t="s">
        <v>510</v>
      </c>
      <c r="C38" s="358" t="s">
        <v>511</v>
      </c>
      <c r="D38" s="784"/>
      <c r="E38" s="784"/>
      <c r="F38" s="718"/>
      <c r="G38" s="718"/>
      <c r="H38" s="718"/>
      <c r="I38" s="718"/>
      <c r="J38" s="718"/>
      <c r="K38" s="718"/>
      <c r="L38" s="785"/>
      <c r="M38" s="409"/>
      <c r="N38" s="409"/>
      <c r="O38" s="409"/>
      <c r="P38" s="409"/>
      <c r="Q38" s="409"/>
      <c r="R38" s="409"/>
      <c r="S38" s="409"/>
      <c r="T38" s="409"/>
      <c r="U38" s="409"/>
      <c r="V38" s="409"/>
    </row>
    <row r="39" spans="2:22" ht="48" customHeight="1" x14ac:dyDescent="0.25">
      <c r="B39" s="711" t="s">
        <v>510</v>
      </c>
      <c r="C39" s="714" t="s">
        <v>512</v>
      </c>
      <c r="D39" s="714" t="s">
        <v>484</v>
      </c>
      <c r="E39" s="714" t="s">
        <v>483</v>
      </c>
      <c r="F39" s="714" t="s">
        <v>513</v>
      </c>
      <c r="G39" s="786" t="s">
        <v>485</v>
      </c>
      <c r="H39" s="714" t="s">
        <v>483</v>
      </c>
      <c r="I39" s="714" t="s">
        <v>513</v>
      </c>
      <c r="J39" s="714" t="s">
        <v>484</v>
      </c>
      <c r="K39" s="786" t="s">
        <v>485</v>
      </c>
      <c r="L39" s="787"/>
      <c r="M39" s="409"/>
      <c r="N39" s="409"/>
      <c r="O39" s="409"/>
      <c r="P39" s="409"/>
      <c r="Q39" s="409"/>
      <c r="R39" s="409"/>
      <c r="S39" s="409"/>
      <c r="T39" s="409"/>
      <c r="U39" s="409"/>
      <c r="V39" s="409"/>
    </row>
    <row r="40" spans="2:22" ht="12" customHeight="1" x14ac:dyDescent="0.25">
      <c r="B40" s="711" t="s">
        <v>510</v>
      </c>
      <c r="C40" s="714" t="s">
        <v>514</v>
      </c>
      <c r="D40" s="714" t="s">
        <v>514</v>
      </c>
      <c r="E40" s="714" t="s">
        <v>514</v>
      </c>
      <c r="F40" s="714" t="s">
        <v>514</v>
      </c>
      <c r="G40" s="786" t="s">
        <v>514</v>
      </c>
      <c r="H40" s="714"/>
      <c r="I40" s="714"/>
      <c r="J40" s="714"/>
      <c r="K40" s="786"/>
      <c r="L40" s="787"/>
      <c r="M40" s="409"/>
      <c r="N40" s="409"/>
      <c r="O40" s="409"/>
      <c r="P40" s="409"/>
      <c r="Q40" s="409"/>
      <c r="R40" s="409"/>
      <c r="S40" s="409"/>
      <c r="T40" s="409"/>
      <c r="U40" s="409"/>
      <c r="V40" s="409"/>
    </row>
    <row r="41" spans="2:22" ht="12" customHeight="1" x14ac:dyDescent="0.25">
      <c r="B41" s="711" t="s">
        <v>510</v>
      </c>
      <c r="C41" s="347" t="s">
        <v>515</v>
      </c>
      <c r="D41" s="347" t="s">
        <v>515</v>
      </c>
      <c r="E41" s="347" t="s">
        <v>515</v>
      </c>
      <c r="F41" s="347" t="s">
        <v>515</v>
      </c>
      <c r="G41" s="677" t="s">
        <v>515</v>
      </c>
      <c r="H41" s="714"/>
      <c r="I41" s="714"/>
      <c r="J41" s="714"/>
      <c r="K41" s="786"/>
      <c r="L41" s="787"/>
      <c r="M41" s="409"/>
      <c r="N41" s="409"/>
      <c r="O41" s="409"/>
      <c r="P41" s="409"/>
      <c r="Q41" s="409"/>
      <c r="R41" s="409"/>
      <c r="S41" s="409"/>
      <c r="T41" s="409"/>
      <c r="U41" s="409"/>
      <c r="V41" s="409"/>
    </row>
    <row r="42" spans="2:22" ht="12" customHeight="1" x14ac:dyDescent="0.25">
      <c r="B42" s="711" t="s">
        <v>510</v>
      </c>
      <c r="C42" s="347" t="s">
        <v>516</v>
      </c>
      <c r="D42" s="347" t="s">
        <v>516</v>
      </c>
      <c r="E42" s="347" t="s">
        <v>516</v>
      </c>
      <c r="F42" s="347" t="s">
        <v>516</v>
      </c>
      <c r="G42" s="677" t="s">
        <v>516</v>
      </c>
      <c r="H42" s="714"/>
      <c r="I42" s="714"/>
      <c r="J42" s="714"/>
      <c r="K42" s="786"/>
      <c r="L42" s="787"/>
      <c r="M42" s="409"/>
      <c r="N42" s="409"/>
      <c r="O42" s="409"/>
      <c r="P42" s="409"/>
      <c r="Q42" s="409"/>
      <c r="R42" s="409"/>
      <c r="S42" s="409"/>
      <c r="T42" s="409"/>
      <c r="U42" s="409"/>
      <c r="V42" s="409"/>
    </row>
    <row r="43" spans="2:22" ht="12" customHeight="1" x14ac:dyDescent="0.25">
      <c r="B43" s="711" t="s">
        <v>510</v>
      </c>
      <c r="C43" s="347" t="s">
        <v>152</v>
      </c>
      <c r="D43" s="347" t="s">
        <v>152</v>
      </c>
      <c r="E43" s="347" t="s">
        <v>152</v>
      </c>
      <c r="F43" s="347" t="s">
        <v>152</v>
      </c>
      <c r="G43" s="677" t="s">
        <v>152</v>
      </c>
      <c r="H43" s="714"/>
      <c r="I43" s="714"/>
      <c r="J43" s="714"/>
      <c r="K43" s="786"/>
      <c r="L43" s="787"/>
      <c r="M43" s="409"/>
      <c r="N43" s="409"/>
      <c r="O43" s="409"/>
      <c r="P43" s="409"/>
      <c r="Q43" s="409"/>
      <c r="R43" s="409"/>
      <c r="S43" s="409"/>
      <c r="T43" s="409"/>
      <c r="U43" s="409"/>
      <c r="V43" s="409"/>
    </row>
    <row r="44" spans="2:22" ht="12" customHeight="1" x14ac:dyDescent="0.25">
      <c r="B44" s="711" t="s">
        <v>510</v>
      </c>
      <c r="C44" s="347" t="s">
        <v>517</v>
      </c>
      <c r="D44" s="347" t="s">
        <v>517</v>
      </c>
      <c r="E44" s="347" t="s">
        <v>517</v>
      </c>
      <c r="F44" s="347" t="s">
        <v>517</v>
      </c>
      <c r="G44" s="677" t="s">
        <v>517</v>
      </c>
      <c r="H44" s="788"/>
      <c r="I44" s="788"/>
      <c r="J44" s="788"/>
      <c r="K44" s="789"/>
      <c r="L44" s="787"/>
      <c r="M44" s="409"/>
      <c r="N44" s="409"/>
      <c r="O44" s="409"/>
      <c r="P44" s="409"/>
      <c r="Q44" s="409"/>
      <c r="R44" s="409"/>
      <c r="S44" s="409"/>
      <c r="T44" s="409"/>
      <c r="U44" s="409"/>
      <c r="V44" s="409"/>
    </row>
    <row r="45" spans="2:22" x14ac:dyDescent="0.25">
      <c r="B45" s="347" t="s">
        <v>497</v>
      </c>
      <c r="C45" s="790">
        <v>9715136</v>
      </c>
      <c r="D45" s="790">
        <v>1010671</v>
      </c>
      <c r="E45" s="790">
        <v>3530180</v>
      </c>
      <c r="F45" s="790">
        <v>441490</v>
      </c>
      <c r="G45" s="791">
        <v>4732795</v>
      </c>
      <c r="H45" s="795">
        <f t="shared" ref="H45:H63" si="0">E45/$C45*100</f>
        <v>36.336907687138911</v>
      </c>
      <c r="I45" s="795">
        <f t="shared" ref="I45:I63" si="1">F45/$C45*100</f>
        <v>4.5443522355219725</v>
      </c>
      <c r="J45" s="795">
        <f t="shared" ref="J45:J63" si="2">D45/$C45*100</f>
        <v>10.40305560313309</v>
      </c>
      <c r="K45" s="795">
        <f t="shared" ref="K45:K63" si="3">G45/$C45*100</f>
        <v>48.715684474206022</v>
      </c>
      <c r="L45" s="796"/>
      <c r="M45" s="409"/>
      <c r="N45" s="409"/>
      <c r="O45" s="409"/>
      <c r="P45" s="409"/>
      <c r="Q45" s="409"/>
      <c r="R45" s="409"/>
      <c r="S45" s="409"/>
      <c r="T45" s="409"/>
      <c r="U45" s="409"/>
      <c r="V45" s="409"/>
    </row>
    <row r="46" spans="2:22" ht="39" x14ac:dyDescent="0.25">
      <c r="B46" s="347" t="s">
        <v>500</v>
      </c>
      <c r="C46" s="790">
        <v>2586215</v>
      </c>
      <c r="D46" s="790">
        <v>325924</v>
      </c>
      <c r="E46" s="790">
        <v>1029717</v>
      </c>
      <c r="F46" s="790">
        <v>155311</v>
      </c>
      <c r="G46" s="791">
        <v>1075263</v>
      </c>
      <c r="H46" s="795">
        <f t="shared" si="0"/>
        <v>39.815599244455704</v>
      </c>
      <c r="I46" s="795">
        <f t="shared" si="1"/>
        <v>6.0053398499351367</v>
      </c>
      <c r="J46" s="795">
        <f t="shared" si="2"/>
        <v>12.602355179287105</v>
      </c>
      <c r="K46" s="795">
        <f t="shared" si="3"/>
        <v>41.576705726322054</v>
      </c>
      <c r="L46" s="796"/>
      <c r="M46" s="409"/>
      <c r="N46" s="409"/>
      <c r="O46" s="409"/>
      <c r="P46" s="409"/>
      <c r="Q46" s="409"/>
      <c r="R46" s="409"/>
      <c r="S46" s="409"/>
      <c r="T46" s="409"/>
      <c r="U46" s="409"/>
      <c r="V46" s="409"/>
    </row>
    <row r="47" spans="2:22" ht="12" customHeight="1" x14ac:dyDescent="0.25">
      <c r="B47" s="347" t="s">
        <v>488</v>
      </c>
      <c r="C47" s="790">
        <v>4165072</v>
      </c>
      <c r="D47" s="790">
        <v>206295</v>
      </c>
      <c r="E47" s="790">
        <v>2096777</v>
      </c>
      <c r="F47" s="790">
        <v>157198</v>
      </c>
      <c r="G47" s="791">
        <v>1704803</v>
      </c>
      <c r="H47" s="795">
        <f t="shared" si="0"/>
        <v>50.341914857654324</v>
      </c>
      <c r="I47" s="795">
        <f t="shared" si="1"/>
        <v>3.7741964604693505</v>
      </c>
      <c r="J47" s="795">
        <f t="shared" si="2"/>
        <v>4.9529756028227121</v>
      </c>
      <c r="K47" s="795">
        <f t="shared" si="3"/>
        <v>40.930937088242416</v>
      </c>
      <c r="L47" s="796"/>
      <c r="M47" s="409"/>
      <c r="N47" s="409"/>
      <c r="O47" s="409"/>
      <c r="P47" s="409"/>
      <c r="Q47" s="409"/>
      <c r="R47" s="409"/>
      <c r="S47" s="409"/>
      <c r="T47" s="409"/>
      <c r="U47" s="409"/>
      <c r="V47" s="409"/>
    </row>
    <row r="48" spans="2:22" ht="12" customHeight="1" x14ac:dyDescent="0.25">
      <c r="B48" s="347" t="s">
        <v>491</v>
      </c>
      <c r="C48" s="790">
        <v>4168632</v>
      </c>
      <c r="D48" s="790">
        <v>268718</v>
      </c>
      <c r="E48" s="790">
        <v>2544853</v>
      </c>
      <c r="F48" s="790">
        <v>79361</v>
      </c>
      <c r="G48" s="791">
        <v>1275700</v>
      </c>
      <c r="H48" s="795">
        <f t="shared" si="0"/>
        <v>61.047677031697688</v>
      </c>
      <c r="I48" s="795">
        <f t="shared" si="1"/>
        <v>1.903766031638197</v>
      </c>
      <c r="J48" s="795">
        <f t="shared" si="2"/>
        <v>6.4461914604119528</v>
      </c>
      <c r="K48" s="795">
        <f t="shared" si="3"/>
        <v>30.602365476252164</v>
      </c>
      <c r="L48" s="796"/>
      <c r="M48" s="409"/>
      <c r="N48" s="409"/>
      <c r="O48" s="409"/>
      <c r="P48" s="409"/>
      <c r="Q48" s="409"/>
      <c r="R48" s="409"/>
      <c r="S48" s="409"/>
      <c r="T48" s="409"/>
      <c r="U48" s="409"/>
      <c r="V48" s="409"/>
    </row>
    <row r="49" spans="2:22" x14ac:dyDescent="0.25">
      <c r="B49" s="347" t="s">
        <v>501</v>
      </c>
      <c r="C49" s="790">
        <v>4855953</v>
      </c>
      <c r="D49" s="790">
        <v>548684</v>
      </c>
      <c r="E49" s="790">
        <v>1795723</v>
      </c>
      <c r="F49" s="790">
        <v>267620</v>
      </c>
      <c r="G49" s="791">
        <v>2243926</v>
      </c>
      <c r="H49" s="795">
        <f t="shared" si="0"/>
        <v>36.979826616938013</v>
      </c>
      <c r="I49" s="795">
        <f t="shared" si="1"/>
        <v>5.5111736048516127</v>
      </c>
      <c r="J49" s="795">
        <f t="shared" si="2"/>
        <v>11.299203266588453</v>
      </c>
      <c r="K49" s="795">
        <f t="shared" si="3"/>
        <v>46.209796511621917</v>
      </c>
      <c r="L49" s="796"/>
      <c r="M49" s="409"/>
      <c r="N49" s="409"/>
      <c r="O49" s="409"/>
      <c r="P49" s="409"/>
      <c r="Q49" s="409"/>
      <c r="R49" s="409"/>
      <c r="S49" s="409"/>
      <c r="T49" s="409"/>
      <c r="U49" s="409"/>
      <c r="V49" s="409"/>
    </row>
    <row r="50" spans="2:22" ht="12" customHeight="1" x14ac:dyDescent="0.25">
      <c r="B50" s="347" t="s">
        <v>519</v>
      </c>
      <c r="C50" s="790">
        <v>181950842</v>
      </c>
      <c r="D50" s="790">
        <v>16088694</v>
      </c>
      <c r="E50" s="790">
        <v>85923673</v>
      </c>
      <c r="F50" s="790">
        <v>9721720</v>
      </c>
      <c r="G50" s="792">
        <v>70216756</v>
      </c>
      <c r="H50" s="664">
        <f t="shared" si="0"/>
        <v>47.223564373502597</v>
      </c>
      <c r="I50" s="664">
        <f t="shared" si="1"/>
        <v>5.3430475468753258</v>
      </c>
      <c r="J50" s="664">
        <f t="shared" si="2"/>
        <v>8.842330061874625</v>
      </c>
      <c r="K50" s="664">
        <f t="shared" si="3"/>
        <v>38.591058567346451</v>
      </c>
      <c r="L50" s="664"/>
      <c r="M50" s="409"/>
      <c r="N50" s="409"/>
      <c r="O50" s="409"/>
      <c r="P50" s="409"/>
      <c r="Q50" s="409"/>
      <c r="R50" s="409"/>
      <c r="S50" s="409"/>
      <c r="T50" s="409"/>
      <c r="U50" s="409"/>
      <c r="V50" s="409"/>
    </row>
    <row r="51" spans="2:22" ht="12" customHeight="1" x14ac:dyDescent="0.25">
      <c r="B51" s="347" t="s">
        <v>521</v>
      </c>
      <c r="C51" s="790">
        <v>166218791</v>
      </c>
      <c r="D51" s="790">
        <v>14179971</v>
      </c>
      <c r="E51" s="790">
        <v>76784754</v>
      </c>
      <c r="F51" s="790">
        <v>9049702</v>
      </c>
      <c r="G51" s="792">
        <v>66204364</v>
      </c>
      <c r="H51" s="664">
        <f t="shared" si="0"/>
        <v>46.19499007185054</v>
      </c>
      <c r="I51" s="664">
        <f t="shared" si="1"/>
        <v>5.4444518249443892</v>
      </c>
      <c r="J51" s="664">
        <f t="shared" si="2"/>
        <v>8.53090731480534</v>
      </c>
      <c r="K51" s="664">
        <f t="shared" si="3"/>
        <v>39.829650788399732</v>
      </c>
      <c r="L51" s="664"/>
      <c r="M51" s="409"/>
      <c r="N51" s="409"/>
      <c r="O51" s="409"/>
      <c r="P51" s="409"/>
      <c r="Q51" s="409"/>
      <c r="R51" s="409"/>
      <c r="S51" s="409"/>
      <c r="T51" s="409"/>
      <c r="U51" s="409"/>
      <c r="V51" s="409"/>
    </row>
    <row r="52" spans="2:22" ht="12" customHeight="1" x14ac:dyDescent="0.25">
      <c r="B52" s="347" t="s">
        <v>486</v>
      </c>
      <c r="C52" s="790">
        <v>31761512</v>
      </c>
      <c r="D52" s="790">
        <v>2439502</v>
      </c>
      <c r="E52" s="790">
        <v>15444843</v>
      </c>
      <c r="F52" s="790">
        <v>1527167</v>
      </c>
      <c r="G52" s="792">
        <v>12350000</v>
      </c>
      <c r="H52" s="664">
        <f t="shared" si="0"/>
        <v>48.627543298316525</v>
      </c>
      <c r="I52" s="664">
        <f t="shared" si="1"/>
        <v>4.8082314217282853</v>
      </c>
      <c r="J52" s="664">
        <f t="shared" si="2"/>
        <v>7.6806859824557465</v>
      </c>
      <c r="K52" s="664">
        <f t="shared" si="3"/>
        <v>38.883539297499439</v>
      </c>
      <c r="L52" s="664"/>
      <c r="M52" s="409"/>
      <c r="N52" s="409"/>
      <c r="O52" s="409"/>
      <c r="P52" s="409"/>
      <c r="Q52" s="409"/>
      <c r="R52" s="409"/>
      <c r="S52" s="409"/>
      <c r="T52" s="409"/>
      <c r="U52" s="409"/>
      <c r="V52" s="409"/>
    </row>
    <row r="53" spans="2:22" ht="12" customHeight="1" x14ac:dyDescent="0.25">
      <c r="B53" s="347" t="s">
        <v>487</v>
      </c>
      <c r="C53" s="790">
        <v>8011707</v>
      </c>
      <c r="D53" s="790">
        <v>851505</v>
      </c>
      <c r="E53" s="790">
        <v>3487580</v>
      </c>
      <c r="F53" s="790">
        <v>454525</v>
      </c>
      <c r="G53" s="792">
        <v>3218097</v>
      </c>
      <c r="H53" s="664">
        <f t="shared" si="0"/>
        <v>43.531047752994461</v>
      </c>
      <c r="I53" s="664">
        <f t="shared" si="1"/>
        <v>5.6732603925730185</v>
      </c>
      <c r="J53" s="664">
        <f t="shared" si="2"/>
        <v>10.628259370943047</v>
      </c>
      <c r="K53" s="664">
        <f t="shared" si="3"/>
        <v>40.16743248348947</v>
      </c>
      <c r="L53" s="664"/>
      <c r="M53" s="409"/>
      <c r="N53" s="409"/>
      <c r="O53" s="409"/>
      <c r="P53" s="409"/>
      <c r="Q53" s="409"/>
      <c r="R53" s="409"/>
      <c r="S53" s="409"/>
      <c r="T53" s="409"/>
      <c r="U53" s="409"/>
      <c r="V53" s="409"/>
    </row>
    <row r="54" spans="2:22" ht="12" customHeight="1" x14ac:dyDescent="0.25">
      <c r="B54" s="347" t="s">
        <v>489</v>
      </c>
      <c r="C54" s="790">
        <v>3237272</v>
      </c>
      <c r="D54" s="790">
        <v>312595</v>
      </c>
      <c r="E54" s="790">
        <v>1824755</v>
      </c>
      <c r="F54" s="790">
        <v>204204</v>
      </c>
      <c r="G54" s="792">
        <v>895718</v>
      </c>
      <c r="H54" s="664">
        <f t="shared" si="0"/>
        <v>56.367058436856709</v>
      </c>
      <c r="I54" s="664">
        <f t="shared" si="1"/>
        <v>6.3079036917503384</v>
      </c>
      <c r="J54" s="664">
        <f t="shared" si="2"/>
        <v>9.6561240451837236</v>
      </c>
      <c r="K54" s="664">
        <f t="shared" si="3"/>
        <v>27.668913826209231</v>
      </c>
      <c r="L54" s="664"/>
      <c r="M54" s="409"/>
      <c r="N54" s="409"/>
      <c r="O54" s="409"/>
      <c r="P54" s="409"/>
      <c r="Q54" s="409"/>
      <c r="R54" s="409"/>
      <c r="S54" s="409"/>
      <c r="T54" s="409"/>
      <c r="U54" s="409"/>
      <c r="V54" s="409"/>
    </row>
    <row r="55" spans="2:22" ht="12" customHeight="1" x14ac:dyDescent="0.25">
      <c r="B55" s="347" t="s">
        <v>490</v>
      </c>
      <c r="C55" s="790">
        <v>5712319</v>
      </c>
      <c r="D55" s="790">
        <v>472457</v>
      </c>
      <c r="E55" s="790">
        <v>3084178</v>
      </c>
      <c r="F55" s="790">
        <v>305007</v>
      </c>
      <c r="G55" s="792">
        <v>1850678</v>
      </c>
      <c r="H55" s="664">
        <f t="shared" si="0"/>
        <v>53.991697592518904</v>
      </c>
      <c r="I55" s="664">
        <f t="shared" si="1"/>
        <v>5.3394602087173348</v>
      </c>
      <c r="J55" s="664">
        <f t="shared" si="2"/>
        <v>8.2708441177742351</v>
      </c>
      <c r="K55" s="664">
        <f t="shared" si="3"/>
        <v>32.398015587014662</v>
      </c>
      <c r="L55" s="664"/>
      <c r="M55" s="409"/>
      <c r="N55" s="409"/>
      <c r="O55" s="409"/>
      <c r="P55" s="409"/>
      <c r="Q55" s="409"/>
      <c r="R55" s="409"/>
      <c r="S55" s="409"/>
      <c r="T55" s="409"/>
      <c r="U55" s="409"/>
      <c r="V55" s="409"/>
    </row>
    <row r="56" spans="2:22" x14ac:dyDescent="0.25">
      <c r="B56" s="347" t="s">
        <v>492</v>
      </c>
      <c r="C56" s="790">
        <v>17173532</v>
      </c>
      <c r="D56" s="790">
        <v>1066366</v>
      </c>
      <c r="E56" s="790">
        <v>6619958</v>
      </c>
      <c r="F56" s="790">
        <v>865517</v>
      </c>
      <c r="G56" s="792">
        <v>8621691</v>
      </c>
      <c r="H56" s="664">
        <f t="shared" si="0"/>
        <v>38.547446151438152</v>
      </c>
      <c r="I56" s="664">
        <f t="shared" si="1"/>
        <v>5.0398310609605526</v>
      </c>
      <c r="J56" s="664">
        <f t="shared" si="2"/>
        <v>6.2093575159728349</v>
      </c>
      <c r="K56" s="664">
        <f t="shared" si="3"/>
        <v>50.203365271628456</v>
      </c>
      <c r="L56" s="664"/>
      <c r="M56" s="409"/>
      <c r="N56" s="409"/>
      <c r="O56" s="409"/>
      <c r="P56" s="409"/>
      <c r="Q56" s="409"/>
      <c r="R56" s="409"/>
      <c r="S56" s="409"/>
      <c r="T56" s="409"/>
      <c r="U56" s="409"/>
      <c r="V56" s="409"/>
    </row>
    <row r="57" spans="2:22" ht="26.25" x14ac:dyDescent="0.25">
      <c r="B57" s="347" t="s">
        <v>493</v>
      </c>
      <c r="C57" s="790">
        <v>12175378</v>
      </c>
      <c r="D57" s="790">
        <v>599582</v>
      </c>
      <c r="E57" s="790">
        <v>5082918</v>
      </c>
      <c r="F57" s="790">
        <v>706647</v>
      </c>
      <c r="G57" s="792">
        <v>5786230</v>
      </c>
      <c r="H57" s="664">
        <f t="shared" si="0"/>
        <v>41.747516997008219</v>
      </c>
      <c r="I57" s="664">
        <f t="shared" si="1"/>
        <v>5.8039019404572079</v>
      </c>
      <c r="J57" s="664">
        <f t="shared" si="2"/>
        <v>4.924545258471646</v>
      </c>
      <c r="K57" s="664">
        <f t="shared" si="3"/>
        <v>47.524027590765563</v>
      </c>
      <c r="L57" s="664"/>
      <c r="M57" s="409"/>
      <c r="N57" s="409"/>
      <c r="O57" s="409"/>
      <c r="P57" s="409"/>
      <c r="Q57" s="409"/>
      <c r="R57" s="409"/>
      <c r="S57" s="409"/>
      <c r="T57" s="409"/>
      <c r="U57" s="409"/>
      <c r="V57" s="409"/>
    </row>
    <row r="58" spans="2:22" x14ac:dyDescent="0.25">
      <c r="B58" s="347" t="s">
        <v>494</v>
      </c>
      <c r="C58" s="790">
        <v>22390518</v>
      </c>
      <c r="D58" s="790">
        <v>1914236</v>
      </c>
      <c r="E58" s="790">
        <v>12378592</v>
      </c>
      <c r="F58" s="790">
        <v>995651</v>
      </c>
      <c r="G58" s="792">
        <v>7102040</v>
      </c>
      <c r="H58" s="664">
        <f t="shared" si="0"/>
        <v>55.28497375540843</v>
      </c>
      <c r="I58" s="664">
        <f t="shared" si="1"/>
        <v>4.4467528620820653</v>
      </c>
      <c r="J58" s="664">
        <f t="shared" si="2"/>
        <v>8.5493153843068743</v>
      </c>
      <c r="K58" s="664">
        <f t="shared" si="3"/>
        <v>31.718962464378897</v>
      </c>
      <c r="L58" s="664"/>
      <c r="M58" s="409"/>
      <c r="N58" s="409"/>
      <c r="O58" s="409"/>
      <c r="P58" s="409"/>
      <c r="Q58" s="409"/>
      <c r="R58" s="409"/>
      <c r="S58" s="409"/>
      <c r="T58" s="409"/>
      <c r="U58" s="409"/>
      <c r="V58" s="409"/>
    </row>
    <row r="59" spans="2:22" ht="26.25" x14ac:dyDescent="0.25">
      <c r="B59" s="347" t="s">
        <v>495</v>
      </c>
      <c r="C59" s="790">
        <v>17184707</v>
      </c>
      <c r="D59" s="790">
        <v>1030551</v>
      </c>
      <c r="E59" s="790">
        <v>9382050</v>
      </c>
      <c r="F59" s="790">
        <v>1281209</v>
      </c>
      <c r="G59" s="792">
        <v>5490897</v>
      </c>
      <c r="H59" s="664">
        <f t="shared" si="0"/>
        <v>54.595344570029624</v>
      </c>
      <c r="I59" s="664">
        <f t="shared" si="1"/>
        <v>7.4555184443936104</v>
      </c>
      <c r="J59" s="664">
        <f t="shared" si="2"/>
        <v>5.9969075992974448</v>
      </c>
      <c r="K59" s="664">
        <f t="shared" si="3"/>
        <v>31.952229386279324</v>
      </c>
      <c r="L59" s="664"/>
      <c r="M59" s="409"/>
      <c r="N59" s="409"/>
      <c r="O59" s="409"/>
      <c r="P59" s="409"/>
      <c r="Q59" s="409"/>
      <c r="R59" s="409"/>
      <c r="S59" s="409"/>
      <c r="T59" s="409"/>
      <c r="U59" s="409"/>
      <c r="V59" s="409"/>
    </row>
    <row r="60" spans="2:22" x14ac:dyDescent="0.25">
      <c r="B60" s="347" t="s">
        <v>496</v>
      </c>
      <c r="C60" s="790">
        <v>4758527</v>
      </c>
      <c r="D60" s="790">
        <v>329213</v>
      </c>
      <c r="E60" s="790">
        <v>1350993</v>
      </c>
      <c r="F60" s="790">
        <v>251339</v>
      </c>
      <c r="G60" s="792">
        <v>2826983</v>
      </c>
      <c r="H60" s="664">
        <f t="shared" si="0"/>
        <v>28.390991582058899</v>
      </c>
      <c r="I60" s="664">
        <f t="shared" si="1"/>
        <v>5.2818655857159165</v>
      </c>
      <c r="J60" s="664">
        <f t="shared" si="2"/>
        <v>6.9183804147796151</v>
      </c>
      <c r="K60" s="664">
        <f t="shared" si="3"/>
        <v>59.408783432352074</v>
      </c>
      <c r="L60" s="664"/>
      <c r="M60" s="409"/>
      <c r="N60" s="409"/>
      <c r="O60" s="409"/>
      <c r="P60" s="409"/>
      <c r="Q60" s="409"/>
      <c r="R60" s="409"/>
      <c r="S60" s="409"/>
      <c r="T60" s="409"/>
      <c r="U60" s="409"/>
      <c r="V60" s="409"/>
    </row>
    <row r="61" spans="2:22" ht="26.25" x14ac:dyDescent="0.25">
      <c r="B61" s="347" t="s">
        <v>498</v>
      </c>
      <c r="C61" s="790">
        <v>13041046</v>
      </c>
      <c r="D61" s="790">
        <v>2480592</v>
      </c>
      <c r="E61" s="790">
        <v>4506801</v>
      </c>
      <c r="F61" s="790">
        <v>1094352</v>
      </c>
      <c r="G61" s="792">
        <v>4959301</v>
      </c>
      <c r="H61" s="664">
        <f t="shared" si="0"/>
        <v>34.558585254587712</v>
      </c>
      <c r="I61" s="664">
        <f t="shared" si="1"/>
        <v>8.3915968090289681</v>
      </c>
      <c r="J61" s="664">
        <f t="shared" si="2"/>
        <v>19.021418987403312</v>
      </c>
      <c r="K61" s="664">
        <f t="shared" si="3"/>
        <v>38.028398948980012</v>
      </c>
      <c r="L61" s="664"/>
      <c r="M61" s="409"/>
      <c r="N61" s="409"/>
      <c r="O61" s="409"/>
      <c r="P61" s="409"/>
      <c r="Q61" s="409"/>
      <c r="R61" s="409"/>
      <c r="S61" s="409"/>
      <c r="T61" s="409"/>
      <c r="U61" s="409"/>
      <c r="V61" s="409"/>
    </row>
    <row r="62" spans="2:22" ht="26.25" x14ac:dyDescent="0.25">
      <c r="B62" s="347" t="s">
        <v>499</v>
      </c>
      <c r="C62" s="790">
        <v>3763658</v>
      </c>
      <c r="D62" s="790">
        <v>218595</v>
      </c>
      <c r="E62" s="790">
        <v>1900177</v>
      </c>
      <c r="F62" s="790">
        <v>192288</v>
      </c>
      <c r="G62" s="792">
        <v>1452599</v>
      </c>
      <c r="H62" s="664">
        <f t="shared" si="0"/>
        <v>50.487504443815034</v>
      </c>
      <c r="I62" s="664">
        <f t="shared" si="1"/>
        <v>5.1090720782812893</v>
      </c>
      <c r="J62" s="664">
        <f t="shared" si="2"/>
        <v>5.8080463208931308</v>
      </c>
      <c r="K62" s="664">
        <f t="shared" si="3"/>
        <v>38.595403726906113</v>
      </c>
      <c r="L62" s="664"/>
      <c r="M62" s="409"/>
      <c r="N62" s="409"/>
      <c r="O62" s="409"/>
      <c r="P62" s="409"/>
      <c r="Q62" s="409"/>
      <c r="R62" s="409"/>
      <c r="S62" s="409"/>
      <c r="T62" s="409"/>
      <c r="U62" s="409"/>
      <c r="V62" s="409"/>
    </row>
    <row r="63" spans="2:22" x14ac:dyDescent="0.25">
      <c r="B63" s="347" t="s">
        <v>502</v>
      </c>
      <c r="C63" s="790">
        <v>1433118</v>
      </c>
      <c r="D63" s="790">
        <v>81189</v>
      </c>
      <c r="E63" s="790">
        <v>704648</v>
      </c>
      <c r="F63" s="790">
        <v>70669</v>
      </c>
      <c r="G63" s="792">
        <v>576611</v>
      </c>
      <c r="H63" s="664">
        <f t="shared" si="0"/>
        <v>49.168875137985843</v>
      </c>
      <c r="I63" s="664">
        <f t="shared" si="1"/>
        <v>4.9311361660379669</v>
      </c>
      <c r="J63" s="664">
        <f t="shared" si="2"/>
        <v>5.6651999346878625</v>
      </c>
      <c r="K63" s="664">
        <f t="shared" si="3"/>
        <v>40.23471898336355</v>
      </c>
      <c r="L63" s="664"/>
      <c r="M63" s="409"/>
      <c r="N63" s="409"/>
      <c r="O63" s="409"/>
      <c r="P63" s="409"/>
      <c r="Q63" s="409"/>
      <c r="R63" s="409"/>
      <c r="S63" s="409"/>
      <c r="T63" s="409"/>
      <c r="U63" s="409"/>
      <c r="V63" s="409"/>
    </row>
    <row r="64" spans="2:22" x14ac:dyDescent="0.25">
      <c r="B64" s="347" t="s">
        <v>522</v>
      </c>
      <c r="C64" s="793" t="s">
        <v>510</v>
      </c>
      <c r="D64" s="793" t="s">
        <v>510</v>
      </c>
      <c r="E64" s="793" t="s">
        <v>510</v>
      </c>
      <c r="F64" s="793" t="s">
        <v>510</v>
      </c>
      <c r="G64" s="793" t="s">
        <v>510</v>
      </c>
      <c r="H64" s="793" t="s">
        <v>510</v>
      </c>
      <c r="I64" s="793" t="s">
        <v>510</v>
      </c>
      <c r="J64" s="793" t="s">
        <v>510</v>
      </c>
      <c r="K64" s="793" t="s">
        <v>510</v>
      </c>
      <c r="L64" s="794"/>
      <c r="M64" s="409"/>
      <c r="N64" s="409"/>
      <c r="O64" s="409"/>
      <c r="P64" s="409"/>
      <c r="Q64" s="409"/>
      <c r="R64" s="409"/>
      <c r="S64" s="409"/>
      <c r="T64" s="409"/>
      <c r="U64" s="409"/>
      <c r="V64" s="409"/>
    </row>
    <row r="65" spans="2:22" x14ac:dyDescent="0.25">
      <c r="B65" s="347" t="s">
        <v>523</v>
      </c>
      <c r="C65" s="793" t="s">
        <v>510</v>
      </c>
      <c r="D65" s="793" t="s">
        <v>510</v>
      </c>
      <c r="E65" s="793" t="s">
        <v>510</v>
      </c>
      <c r="F65" s="793" t="s">
        <v>510</v>
      </c>
      <c r="G65" s="793" t="s">
        <v>510</v>
      </c>
      <c r="H65" s="793" t="s">
        <v>510</v>
      </c>
      <c r="I65" s="793" t="s">
        <v>510</v>
      </c>
      <c r="J65" s="793" t="s">
        <v>510</v>
      </c>
      <c r="K65" s="793" t="s">
        <v>510</v>
      </c>
      <c r="L65" s="794"/>
      <c r="M65" s="409"/>
      <c r="N65" s="409"/>
      <c r="O65" s="409"/>
      <c r="P65" s="409"/>
      <c r="Q65" s="409"/>
      <c r="R65" s="409"/>
      <c r="S65" s="409"/>
      <c r="T65" s="409"/>
      <c r="U65" s="409"/>
      <c r="V65" s="409"/>
    </row>
    <row r="66" spans="2:22" x14ac:dyDescent="0.25"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</row>
    <row r="67" spans="2:22" x14ac:dyDescent="0.25"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</row>
    <row r="68" spans="2:22" x14ac:dyDescent="0.25">
      <c r="B68" s="719" t="s">
        <v>524</v>
      </c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</row>
    <row r="69" spans="2:22" x14ac:dyDescent="0.25">
      <c r="B69" s="409" t="s">
        <v>525</v>
      </c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</row>
    <row r="70" spans="2:22" x14ac:dyDescent="0.25">
      <c r="B70" s="409" t="s">
        <v>526</v>
      </c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</row>
    <row r="71" spans="2:22" x14ac:dyDescent="0.25"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</row>
    <row r="72" spans="2:22" x14ac:dyDescent="0.25">
      <c r="B72" s="719" t="s">
        <v>527</v>
      </c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</row>
    <row r="73" spans="2:22" x14ac:dyDescent="0.25">
      <c r="B73" s="409" t="s">
        <v>528</v>
      </c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</row>
    <row r="74" spans="2:22" x14ac:dyDescent="0.25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</row>
    <row r="75" spans="2:22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D28"/>
  <sheetViews>
    <sheetView workbookViewId="0">
      <selection activeCell="D32" sqref="D32"/>
    </sheetView>
  </sheetViews>
  <sheetFormatPr baseColWidth="10" defaultRowHeight="13.5" x14ac:dyDescent="0.25"/>
  <sheetData>
    <row r="3" spans="2:4" x14ac:dyDescent="0.25">
      <c r="B3" s="43" t="s">
        <v>458</v>
      </c>
    </row>
    <row r="4" spans="2:4" ht="14.25" thickBot="1" x14ac:dyDescent="0.3">
      <c r="B4" s="44" t="s">
        <v>459</v>
      </c>
    </row>
    <row r="5" spans="2:4" ht="14.25" thickBot="1" x14ac:dyDescent="0.3"/>
    <row r="6" spans="2:4" x14ac:dyDescent="0.25">
      <c r="B6" s="1074"/>
      <c r="C6" s="71" t="s">
        <v>0</v>
      </c>
      <c r="D6" s="1076" t="s">
        <v>2</v>
      </c>
    </row>
    <row r="7" spans="2:4" ht="14.25" thickBot="1" x14ac:dyDescent="0.3">
      <c r="B7" s="1075"/>
      <c r="C7" s="72" t="s">
        <v>1</v>
      </c>
      <c r="D7" s="1077"/>
    </row>
    <row r="8" spans="2:4" ht="18" x14ac:dyDescent="0.25">
      <c r="B8" s="2" t="s">
        <v>3</v>
      </c>
      <c r="C8" s="73" t="s">
        <v>66</v>
      </c>
      <c r="D8" s="74" t="s">
        <v>66</v>
      </c>
    </row>
    <row r="9" spans="2:4" x14ac:dyDescent="0.25">
      <c r="B9" s="4" t="s">
        <v>4</v>
      </c>
      <c r="C9" s="75">
        <v>8</v>
      </c>
      <c r="D9" s="76">
        <v>2.2000000000000002</v>
      </c>
    </row>
    <row r="10" spans="2:4" ht="18" x14ac:dyDescent="0.25">
      <c r="B10" s="2" t="s">
        <v>5</v>
      </c>
      <c r="C10" s="73">
        <v>9</v>
      </c>
      <c r="D10" s="74">
        <v>1.9</v>
      </c>
    </row>
    <row r="11" spans="2:4" ht="18" x14ac:dyDescent="0.25">
      <c r="B11" s="4" t="s">
        <v>6</v>
      </c>
      <c r="C11" s="75" t="s">
        <v>66</v>
      </c>
      <c r="D11" s="76" t="s">
        <v>66</v>
      </c>
    </row>
    <row r="12" spans="2:4" ht="18" x14ac:dyDescent="0.25">
      <c r="B12" s="2" t="s">
        <v>7</v>
      </c>
      <c r="C12" s="73" t="s">
        <v>66</v>
      </c>
      <c r="D12" s="74" t="s">
        <v>269</v>
      </c>
    </row>
    <row r="13" spans="2:4" ht="18" x14ac:dyDescent="0.25">
      <c r="B13" s="4" t="s">
        <v>8</v>
      </c>
      <c r="C13" s="75">
        <v>6</v>
      </c>
      <c r="D13" s="76">
        <v>4.5</v>
      </c>
    </row>
    <row r="14" spans="2:4" ht="27" x14ac:dyDescent="0.25">
      <c r="B14" s="2" t="s">
        <v>9</v>
      </c>
      <c r="C14" s="73" t="s">
        <v>66</v>
      </c>
      <c r="D14" s="74" t="s">
        <v>66</v>
      </c>
    </row>
    <row r="15" spans="2:4" ht="18" x14ac:dyDescent="0.25">
      <c r="B15" s="4" t="s">
        <v>10</v>
      </c>
      <c r="C15" s="75">
        <v>3</v>
      </c>
      <c r="D15" s="76">
        <v>8.6999999999999993</v>
      </c>
    </row>
    <row r="16" spans="2:4" ht="18" x14ac:dyDescent="0.25">
      <c r="B16" s="2" t="s">
        <v>11</v>
      </c>
      <c r="C16" s="73">
        <v>4</v>
      </c>
      <c r="D16" s="74">
        <v>7.8</v>
      </c>
    </row>
    <row r="17" spans="2:4" ht="27" x14ac:dyDescent="0.25">
      <c r="B17" s="4" t="s">
        <v>12</v>
      </c>
      <c r="C17" s="75">
        <v>7</v>
      </c>
      <c r="D17" s="76">
        <v>3.6</v>
      </c>
    </row>
    <row r="18" spans="2:4" ht="18" x14ac:dyDescent="0.25">
      <c r="B18" s="2" t="s">
        <v>13</v>
      </c>
      <c r="C18" s="73" t="s">
        <v>66</v>
      </c>
      <c r="D18" s="74" t="s">
        <v>66</v>
      </c>
    </row>
    <row r="19" spans="2:4" x14ac:dyDescent="0.25">
      <c r="B19" s="4" t="s">
        <v>14</v>
      </c>
      <c r="C19" s="75" t="s">
        <v>66</v>
      </c>
      <c r="D19" s="76" t="s">
        <v>66</v>
      </c>
    </row>
    <row r="20" spans="2:4" x14ac:dyDescent="0.25">
      <c r="B20" s="2" t="s">
        <v>15</v>
      </c>
      <c r="C20" s="73">
        <v>2</v>
      </c>
      <c r="D20" s="74">
        <v>9.5</v>
      </c>
    </row>
    <row r="21" spans="2:4" x14ac:dyDescent="0.25">
      <c r="B21" s="4" t="s">
        <v>16</v>
      </c>
      <c r="C21" s="75" t="s">
        <v>66</v>
      </c>
      <c r="D21" s="76" t="s">
        <v>66</v>
      </c>
    </row>
    <row r="22" spans="2:4" ht="18" x14ac:dyDescent="0.25">
      <c r="B22" s="2" t="s">
        <v>17</v>
      </c>
      <c r="C22" s="73">
        <v>5</v>
      </c>
      <c r="D22" s="74">
        <v>6.5</v>
      </c>
    </row>
    <row r="23" spans="2:4" x14ac:dyDescent="0.25">
      <c r="B23" s="77" t="s">
        <v>18</v>
      </c>
      <c r="C23" s="78">
        <v>1</v>
      </c>
      <c r="D23" s="120">
        <v>43.2</v>
      </c>
    </row>
    <row r="24" spans="2:4" x14ac:dyDescent="0.25">
      <c r="B24" s="2" t="s">
        <v>19</v>
      </c>
      <c r="C24" s="73">
        <v>8</v>
      </c>
      <c r="D24" s="74">
        <v>2.2000000000000002</v>
      </c>
    </row>
    <row r="25" spans="2:4" ht="18.75" thickBot="1" x14ac:dyDescent="0.3">
      <c r="B25" s="79" t="s">
        <v>20</v>
      </c>
      <c r="C25" s="80" t="s">
        <v>66</v>
      </c>
      <c r="D25" s="81" t="s">
        <v>66</v>
      </c>
    </row>
    <row r="27" spans="2:4" ht="36" x14ac:dyDescent="0.25">
      <c r="B27" s="97" t="s">
        <v>102</v>
      </c>
    </row>
    <row r="28" spans="2:4" x14ac:dyDescent="0.25">
      <c r="B28" s="1" t="s">
        <v>457</v>
      </c>
    </row>
  </sheetData>
  <mergeCells count="2">
    <mergeCell ref="B6:B7"/>
    <mergeCell ref="D6:D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4"/>
  <sheetViews>
    <sheetView topLeftCell="I1" workbookViewId="0">
      <selection activeCell="I10" sqref="I10"/>
    </sheetView>
  </sheetViews>
  <sheetFormatPr baseColWidth="10" defaultRowHeight="18" customHeight="1" x14ac:dyDescent="0.25"/>
  <cols>
    <col min="1" max="1" width="1.7109375" customWidth="1"/>
    <col min="2" max="2" width="27.7109375" customWidth="1"/>
    <col min="6" max="6" width="11.42578125" customWidth="1"/>
    <col min="7" max="7" width="2" customWidth="1"/>
    <col min="8" max="8" width="2.42578125" customWidth="1"/>
    <col min="9" max="9" width="36.7109375" customWidth="1"/>
    <col min="10" max="10" width="7.42578125" style="334" customWidth="1"/>
    <col min="15" max="15" width="11.42578125" customWidth="1"/>
  </cols>
  <sheetData>
    <row r="1" spans="2:21" ht="8.25" customHeight="1" x14ac:dyDescent="0.25">
      <c r="I1" s="409"/>
      <c r="J1" s="681"/>
      <c r="K1" s="409"/>
      <c r="L1" s="409"/>
      <c r="M1" s="409"/>
      <c r="N1" s="409"/>
      <c r="O1" s="409"/>
      <c r="P1" s="409"/>
      <c r="Q1" s="409"/>
      <c r="R1" s="409"/>
      <c r="S1" s="409"/>
      <c r="T1" s="409"/>
    </row>
    <row r="2" spans="2:21" ht="18" customHeight="1" x14ac:dyDescent="0.25">
      <c r="B2" s="43" t="s">
        <v>473</v>
      </c>
      <c r="S2" s="409"/>
      <c r="T2" s="409"/>
    </row>
    <row r="3" spans="2:21" ht="27.75" customHeight="1" thickBot="1" x14ac:dyDescent="0.3">
      <c r="B3" s="46" t="s">
        <v>474</v>
      </c>
      <c r="S3" s="409"/>
      <c r="T3" s="409"/>
    </row>
    <row r="4" spans="2:21" ht="16.5" customHeight="1" thickBot="1" x14ac:dyDescent="0.3">
      <c r="B4" s="44"/>
      <c r="S4" s="409"/>
      <c r="T4" s="521" t="s">
        <v>18</v>
      </c>
      <c r="U4" s="491" t="s">
        <v>690</v>
      </c>
    </row>
    <row r="5" spans="2:21" ht="18" customHeight="1" thickBot="1" x14ac:dyDescent="0.3">
      <c r="B5" s="1003"/>
      <c r="C5" s="1022" t="s">
        <v>18</v>
      </c>
      <c r="D5" s="1023"/>
      <c r="E5" s="1022" t="s">
        <v>21</v>
      </c>
      <c r="F5" s="1084"/>
      <c r="I5" s="797" t="s">
        <v>508</v>
      </c>
      <c r="J5" s="797"/>
      <c r="K5" s="798" t="s">
        <v>518</v>
      </c>
      <c r="L5" s="798" t="s">
        <v>518</v>
      </c>
      <c r="M5" s="798" t="s">
        <v>517</v>
      </c>
      <c r="N5" s="798" t="s">
        <v>517</v>
      </c>
      <c r="O5" s="798" t="s">
        <v>518</v>
      </c>
      <c r="P5" s="798" t="s">
        <v>518</v>
      </c>
      <c r="Q5" s="798" t="s">
        <v>517</v>
      </c>
      <c r="R5" s="798" t="s">
        <v>517</v>
      </c>
      <c r="S5" s="409"/>
      <c r="T5" s="494" t="s">
        <v>783</v>
      </c>
      <c r="U5" s="493" t="s">
        <v>783</v>
      </c>
    </row>
    <row r="6" spans="2:21" ht="18" customHeight="1" thickBot="1" x14ac:dyDescent="0.3">
      <c r="B6" s="1005"/>
      <c r="C6" s="172">
        <v>2015</v>
      </c>
      <c r="D6" s="156">
        <v>2016</v>
      </c>
      <c r="E6" s="178">
        <v>2015</v>
      </c>
      <c r="F6" s="176">
        <v>2016</v>
      </c>
      <c r="I6" s="797" t="s">
        <v>510</v>
      </c>
      <c r="J6" s="799" t="s">
        <v>510</v>
      </c>
      <c r="K6" s="347" t="s">
        <v>501</v>
      </c>
      <c r="L6" s="347" t="s">
        <v>501</v>
      </c>
      <c r="M6" s="347" t="s">
        <v>501</v>
      </c>
      <c r="N6" s="347" t="s">
        <v>501</v>
      </c>
      <c r="O6" s="347" t="s">
        <v>519</v>
      </c>
      <c r="P6" s="347" t="s">
        <v>519</v>
      </c>
      <c r="Q6" s="347" t="s">
        <v>519</v>
      </c>
      <c r="R6" s="347" t="s">
        <v>519</v>
      </c>
      <c r="S6" s="409"/>
      <c r="T6" s="494" t="s">
        <v>659</v>
      </c>
      <c r="U6" s="493" t="s">
        <v>659</v>
      </c>
    </row>
    <row r="7" spans="2:21" ht="27" customHeight="1" thickBot="1" x14ac:dyDescent="0.3">
      <c r="B7" s="151" t="s">
        <v>237</v>
      </c>
      <c r="C7" s="24">
        <v>4164750</v>
      </c>
      <c r="D7" s="24">
        <v>4855953</v>
      </c>
      <c r="E7" s="187">
        <v>160331085</v>
      </c>
      <c r="F7" s="177">
        <v>166218790</v>
      </c>
      <c r="I7" s="797" t="s">
        <v>715</v>
      </c>
      <c r="J7" s="799"/>
      <c r="K7" s="790">
        <v>4164750</v>
      </c>
      <c r="L7" s="409"/>
      <c r="M7" s="790">
        <v>4855953</v>
      </c>
      <c r="N7" s="409"/>
      <c r="O7" s="790">
        <v>175470741</v>
      </c>
      <c r="P7" s="408"/>
      <c r="Q7" s="790">
        <v>181950842</v>
      </c>
      <c r="R7" s="408"/>
      <c r="S7" s="409"/>
      <c r="T7" s="685">
        <f>M7/K7-1</f>
        <v>0.16596506392940746</v>
      </c>
      <c r="U7" s="523">
        <f>Q7/O7-1</f>
        <v>3.6929809283702708E-2</v>
      </c>
    </row>
    <row r="8" spans="2:21" ht="51" customHeight="1" x14ac:dyDescent="0.25">
      <c r="B8" s="27" t="s">
        <v>270</v>
      </c>
      <c r="C8" s="38">
        <v>100</v>
      </c>
      <c r="D8" s="188">
        <v>100</v>
      </c>
      <c r="E8" s="189">
        <v>100</v>
      </c>
      <c r="F8" s="182">
        <v>100</v>
      </c>
      <c r="I8" s="797" t="s">
        <v>714</v>
      </c>
      <c r="J8" s="799"/>
      <c r="K8" s="790"/>
      <c r="L8" s="409"/>
      <c r="M8" s="790"/>
      <c r="N8" s="409"/>
      <c r="O8" s="790">
        <v>15139656</v>
      </c>
      <c r="P8" s="408"/>
      <c r="Q8" s="790">
        <v>15732052</v>
      </c>
      <c r="R8" s="408"/>
      <c r="S8" s="409"/>
      <c r="T8" s="685"/>
      <c r="U8" s="523">
        <f>Q8/O8-1</f>
        <v>3.9128762238719306E-2</v>
      </c>
    </row>
    <row r="9" spans="2:21" ht="14.25" customHeight="1" x14ac:dyDescent="0.25">
      <c r="B9" s="30" t="s">
        <v>28</v>
      </c>
      <c r="C9" s="32" t="s">
        <v>66</v>
      </c>
      <c r="D9" s="32" t="s">
        <v>66</v>
      </c>
      <c r="E9" s="180">
        <v>15.8</v>
      </c>
      <c r="F9" s="183">
        <v>16.2</v>
      </c>
      <c r="I9" s="800" t="s">
        <v>716</v>
      </c>
      <c r="J9" s="801" t="s">
        <v>518</v>
      </c>
      <c r="K9" s="790">
        <f>K7-K8</f>
        <v>4164750</v>
      </c>
      <c r="L9" s="409"/>
      <c r="M9" s="790">
        <f>M7-M8</f>
        <v>4855953</v>
      </c>
      <c r="N9" s="409"/>
      <c r="O9" s="790">
        <f>O7-O8</f>
        <v>160331085</v>
      </c>
      <c r="P9" s="408"/>
      <c r="Q9" s="790">
        <f>Q7-Q8</f>
        <v>166218790</v>
      </c>
      <c r="R9" s="408">
        <v>1</v>
      </c>
      <c r="S9" s="409"/>
      <c r="T9" s="685">
        <f>M9/K9-1</f>
        <v>0.16596506392940746</v>
      </c>
      <c r="U9" s="523">
        <f>Q9/O9-1</f>
        <v>3.6722167756801483E-2</v>
      </c>
    </row>
    <row r="10" spans="2:21" ht="14.25" customHeight="1" x14ac:dyDescent="0.25">
      <c r="B10" s="34" t="s">
        <v>29</v>
      </c>
      <c r="C10" s="28">
        <v>2.8</v>
      </c>
      <c r="D10" s="28">
        <v>2.2000000000000002</v>
      </c>
      <c r="E10" s="181">
        <v>3.6</v>
      </c>
      <c r="F10" s="184">
        <v>3.8</v>
      </c>
      <c r="I10" s="802" t="s">
        <v>486</v>
      </c>
      <c r="J10" s="801" t="s">
        <v>518</v>
      </c>
      <c r="K10" s="793" t="s">
        <v>510</v>
      </c>
      <c r="L10" s="409"/>
      <c r="M10" s="793" t="s">
        <v>510</v>
      </c>
      <c r="N10" s="409"/>
      <c r="O10" s="790">
        <v>25324547</v>
      </c>
      <c r="P10" s="408">
        <f t="shared" ref="P10:P28" si="0">O10/$O$9</f>
        <v>0.15795157252257103</v>
      </c>
      <c r="Q10" s="790">
        <v>26949244</v>
      </c>
      <c r="R10" s="408">
        <f t="shared" ref="R10:R28" si="1">Q10/$Q$9</f>
        <v>0.16213115256103117</v>
      </c>
      <c r="S10" s="802" t="s">
        <v>486</v>
      </c>
      <c r="T10" s="494"/>
      <c r="U10" s="224"/>
    </row>
    <row r="11" spans="2:21" ht="14.25" customHeight="1" x14ac:dyDescent="0.25">
      <c r="B11" s="30" t="s">
        <v>30</v>
      </c>
      <c r="C11" s="32">
        <v>1.7</v>
      </c>
      <c r="D11" s="32">
        <v>1.9</v>
      </c>
      <c r="E11" s="180">
        <v>2.7</v>
      </c>
      <c r="F11" s="183">
        <v>2.4</v>
      </c>
      <c r="I11" s="802" t="s">
        <v>487</v>
      </c>
      <c r="J11" s="801" t="s">
        <v>518</v>
      </c>
      <c r="K11" s="790">
        <v>115456</v>
      </c>
      <c r="L11" s="408">
        <f>K11/$K$9</f>
        <v>2.7722192208415871E-2</v>
      </c>
      <c r="M11" s="790">
        <v>107514</v>
      </c>
      <c r="N11" s="803">
        <f>M11/$M$9</f>
        <v>2.2140659104402369E-2</v>
      </c>
      <c r="O11" s="790">
        <v>5793679</v>
      </c>
      <c r="P11" s="408">
        <f t="shared" si="0"/>
        <v>3.6135718784663623E-2</v>
      </c>
      <c r="Q11" s="790">
        <v>6326125</v>
      </c>
      <c r="R11" s="408">
        <f t="shared" si="1"/>
        <v>3.805902449416218E-2</v>
      </c>
      <c r="S11" s="802" t="s">
        <v>487</v>
      </c>
      <c r="T11" s="685">
        <f>M11/K11-1</f>
        <v>-6.8788109756097615E-2</v>
      </c>
      <c r="U11" s="523">
        <f t="shared" ref="U11:U12" si="2">Q11/O11-1</f>
        <v>9.1901190935845811E-2</v>
      </c>
    </row>
    <row r="12" spans="2:21" ht="14.25" customHeight="1" x14ac:dyDescent="0.25">
      <c r="B12" s="34" t="s">
        <v>31</v>
      </c>
      <c r="C12" s="28" t="s">
        <v>66</v>
      </c>
      <c r="D12" s="28" t="s">
        <v>66</v>
      </c>
      <c r="E12" s="181">
        <v>1.8</v>
      </c>
      <c r="F12" s="184">
        <v>1.5</v>
      </c>
      <c r="I12" s="804" t="s">
        <v>488</v>
      </c>
      <c r="J12" s="801" t="s">
        <v>518</v>
      </c>
      <c r="K12" s="790">
        <v>69535</v>
      </c>
      <c r="L12" s="408">
        <f>K12/$K$9</f>
        <v>1.6696080196890568E-2</v>
      </c>
      <c r="M12" s="790">
        <v>91570</v>
      </c>
      <c r="N12" s="803">
        <f>M12/$M$9</f>
        <v>1.8857266534498995E-2</v>
      </c>
      <c r="O12" s="790">
        <v>4274130</v>
      </c>
      <c r="P12" s="408">
        <f t="shared" si="0"/>
        <v>2.6658149291511373E-2</v>
      </c>
      <c r="Q12" s="790">
        <v>4051434</v>
      </c>
      <c r="R12" s="408">
        <f>Q12/$Q$9</f>
        <v>2.4374103553515221E-2</v>
      </c>
      <c r="S12" s="804" t="s">
        <v>488</v>
      </c>
      <c r="T12" s="685">
        <f>M12/K12-1</f>
        <v>0.31689077443014302</v>
      </c>
      <c r="U12" s="523">
        <f t="shared" si="2"/>
        <v>-5.2103235044324792E-2</v>
      </c>
    </row>
    <row r="13" spans="2:21" ht="14.25" customHeight="1" x14ac:dyDescent="0.25">
      <c r="B13" s="30" t="s">
        <v>32</v>
      </c>
      <c r="C13" s="32" t="s">
        <v>66</v>
      </c>
      <c r="D13" s="32" t="s">
        <v>66</v>
      </c>
      <c r="E13" s="180">
        <v>3.3</v>
      </c>
      <c r="F13" s="183">
        <v>3.2</v>
      </c>
      <c r="I13" s="804" t="s">
        <v>489</v>
      </c>
      <c r="J13" s="801" t="s">
        <v>518</v>
      </c>
      <c r="K13" s="793" t="s">
        <v>510</v>
      </c>
      <c r="L13" s="408"/>
      <c r="M13" s="793" t="s">
        <v>510</v>
      </c>
      <c r="N13" s="803"/>
      <c r="O13" s="790">
        <v>2823441</v>
      </c>
      <c r="P13" s="408">
        <f t="shared" si="0"/>
        <v>1.7610066070469117E-2</v>
      </c>
      <c r="Q13" s="790">
        <v>2512895</v>
      </c>
      <c r="R13" s="408">
        <f t="shared" si="1"/>
        <v>1.5117995985893052E-2</v>
      </c>
      <c r="S13" s="804" t="s">
        <v>489</v>
      </c>
      <c r="T13" s="494"/>
      <c r="U13" s="224"/>
    </row>
    <row r="14" spans="2:21" ht="14.25" customHeight="1" x14ac:dyDescent="0.25">
      <c r="B14" s="34" t="s">
        <v>33</v>
      </c>
      <c r="C14" s="28">
        <v>6.2</v>
      </c>
      <c r="D14" s="28">
        <v>4.5</v>
      </c>
      <c r="E14" s="181">
        <v>1.3</v>
      </c>
      <c r="F14" s="184">
        <v>1.2</v>
      </c>
      <c r="I14" s="804" t="s">
        <v>490</v>
      </c>
      <c r="J14" s="801" t="s">
        <v>518</v>
      </c>
      <c r="K14" s="793" t="s">
        <v>510</v>
      </c>
      <c r="L14" s="408"/>
      <c r="M14" s="793" t="s">
        <v>510</v>
      </c>
      <c r="N14" s="803"/>
      <c r="O14" s="790">
        <v>5232941</v>
      </c>
      <c r="P14" s="408">
        <f t="shared" si="0"/>
        <v>3.263834333809941E-2</v>
      </c>
      <c r="Q14" s="790">
        <v>5281403</v>
      </c>
      <c r="R14" s="408">
        <f t="shared" si="1"/>
        <v>3.1773802468421292E-2</v>
      </c>
      <c r="S14" s="804" t="s">
        <v>490</v>
      </c>
      <c r="T14" s="494"/>
      <c r="U14" s="224"/>
    </row>
    <row r="15" spans="2:21" ht="14.25" customHeight="1" x14ac:dyDescent="0.25">
      <c r="B15" s="30" t="s">
        <v>34</v>
      </c>
      <c r="C15" s="32" t="s">
        <v>66</v>
      </c>
      <c r="D15" s="32" t="s">
        <v>66</v>
      </c>
      <c r="E15" s="180">
        <v>4.9000000000000004</v>
      </c>
      <c r="F15" s="183">
        <v>4.7</v>
      </c>
      <c r="I15" s="804" t="s">
        <v>491</v>
      </c>
      <c r="J15" s="801" t="s">
        <v>518</v>
      </c>
      <c r="K15" s="790">
        <v>256504</v>
      </c>
      <c r="L15" s="408">
        <f>K15/$K$9</f>
        <v>6.1589291073893992E-2</v>
      </c>
      <c r="M15" s="790">
        <v>220229</v>
      </c>
      <c r="N15" s="803">
        <f>M15/$M$9</f>
        <v>4.5352374703791408E-2</v>
      </c>
      <c r="O15" s="790">
        <v>2041686</v>
      </c>
      <c r="P15" s="408">
        <f t="shared" si="0"/>
        <v>1.273418688584313E-2</v>
      </c>
      <c r="Q15" s="790">
        <v>2054320</v>
      </c>
      <c r="R15" s="408">
        <f t="shared" si="1"/>
        <v>1.2359132201600072E-2</v>
      </c>
      <c r="S15" s="804" t="s">
        <v>491</v>
      </c>
      <c r="T15" s="685">
        <f>M15/K15-1</f>
        <v>-0.14142079655677886</v>
      </c>
      <c r="U15" s="523">
        <f>Q15/O15-1</f>
        <v>6.1880230358635213E-3</v>
      </c>
    </row>
    <row r="16" spans="2:21" ht="14.25" customHeight="1" x14ac:dyDescent="0.25">
      <c r="B16" s="34" t="s">
        <v>35</v>
      </c>
      <c r="C16" s="28">
        <v>6.8</v>
      </c>
      <c r="D16" s="28">
        <v>8.8000000000000007</v>
      </c>
      <c r="E16" s="181">
        <v>6.4</v>
      </c>
      <c r="F16" s="184">
        <v>6.4</v>
      </c>
      <c r="I16" s="800" t="s">
        <v>493</v>
      </c>
      <c r="J16" s="801" t="s">
        <v>518</v>
      </c>
      <c r="K16" s="793" t="s">
        <v>510</v>
      </c>
      <c r="L16" s="408"/>
      <c r="M16" s="793" t="s">
        <v>510</v>
      </c>
      <c r="N16" s="803"/>
      <c r="O16" s="790">
        <v>7853185</v>
      </c>
      <c r="P16" s="408">
        <f t="shared" si="0"/>
        <v>4.898105068022212E-2</v>
      </c>
      <c r="Q16" s="790">
        <v>7822820</v>
      </c>
      <c r="R16" s="408">
        <f t="shared" si="1"/>
        <v>4.7063391569629402E-2</v>
      </c>
      <c r="S16" s="800" t="s">
        <v>493</v>
      </c>
      <c r="T16" s="494"/>
      <c r="U16" s="224"/>
    </row>
    <row r="17" spans="2:21" ht="14.25" customHeight="1" x14ac:dyDescent="0.25">
      <c r="B17" s="30" t="s">
        <v>36</v>
      </c>
      <c r="C17" s="32">
        <v>7.4</v>
      </c>
      <c r="D17" s="32">
        <v>7.8</v>
      </c>
      <c r="E17" s="180">
        <v>14.4</v>
      </c>
      <c r="F17" s="183">
        <v>14.9</v>
      </c>
      <c r="I17" s="804" t="s">
        <v>492</v>
      </c>
      <c r="J17" s="801" t="s">
        <v>518</v>
      </c>
      <c r="K17" s="790">
        <v>284186</v>
      </c>
      <c r="L17" s="408">
        <f>K17/$K$9</f>
        <v>6.8236028573143648E-2</v>
      </c>
      <c r="M17" s="790">
        <v>424660</v>
      </c>
      <c r="N17" s="803">
        <f>M17/$M$9</f>
        <v>8.7451423026540825E-2</v>
      </c>
      <c r="O17" s="790">
        <v>10237851</v>
      </c>
      <c r="P17" s="408">
        <f t="shared" si="0"/>
        <v>6.3854435962932582E-2</v>
      </c>
      <c r="Q17" s="790">
        <v>10608836</v>
      </c>
      <c r="R17" s="408">
        <f t="shared" si="1"/>
        <v>6.3824529104080235E-2</v>
      </c>
      <c r="S17" s="804" t="s">
        <v>492</v>
      </c>
      <c r="T17" s="685">
        <f t="shared" ref="T17:T19" si="3">M17/K17-1</f>
        <v>0.49430302689083905</v>
      </c>
      <c r="U17" s="523">
        <f t="shared" ref="U17:U19" si="4">Q17/O17-1</f>
        <v>3.6236608639840462E-2</v>
      </c>
    </row>
    <row r="18" spans="2:21" ht="14.25" customHeight="1" x14ac:dyDescent="0.25">
      <c r="B18" s="34" t="s">
        <v>37</v>
      </c>
      <c r="C18" s="28">
        <v>2.4</v>
      </c>
      <c r="D18" s="28">
        <v>3.6</v>
      </c>
      <c r="E18" s="181">
        <v>8.5</v>
      </c>
      <c r="F18" s="184">
        <v>8.6</v>
      </c>
      <c r="I18" s="804" t="s">
        <v>494</v>
      </c>
      <c r="J18" s="801" t="s">
        <v>518</v>
      </c>
      <c r="K18" s="790">
        <v>309275</v>
      </c>
      <c r="L18" s="408">
        <f>K18/$K$9</f>
        <v>7.4260159673449788E-2</v>
      </c>
      <c r="M18" s="790">
        <v>379410</v>
      </c>
      <c r="N18" s="803">
        <f>M18/$M$9</f>
        <v>7.8132963807516262E-2</v>
      </c>
      <c r="O18" s="790">
        <v>23016776</v>
      </c>
      <c r="P18" s="408">
        <f t="shared" si="0"/>
        <v>0.14355778855984166</v>
      </c>
      <c r="Q18" s="790">
        <v>24844583</v>
      </c>
      <c r="R18" s="408">
        <f t="shared" si="1"/>
        <v>0.14946916049623513</v>
      </c>
      <c r="S18" s="804" t="s">
        <v>494</v>
      </c>
      <c r="T18" s="685">
        <f t="shared" si="3"/>
        <v>0.22677229003314192</v>
      </c>
      <c r="U18" s="523">
        <f t="shared" si="4"/>
        <v>7.9411947181481812E-2</v>
      </c>
    </row>
    <row r="19" spans="2:21" ht="14.25" customHeight="1" x14ac:dyDescent="0.25">
      <c r="B19" s="30" t="s">
        <v>38</v>
      </c>
      <c r="C19" s="32" t="s">
        <v>66</v>
      </c>
      <c r="D19" s="32" t="s">
        <v>66</v>
      </c>
      <c r="E19" s="180">
        <v>2.4</v>
      </c>
      <c r="F19" s="183">
        <v>2.2999999999999998</v>
      </c>
      <c r="I19" s="800" t="s">
        <v>495</v>
      </c>
      <c r="J19" s="801" t="s">
        <v>518</v>
      </c>
      <c r="K19" s="790">
        <v>99636</v>
      </c>
      <c r="L19" s="408">
        <f>K19/$K$9</f>
        <v>2.3923644876643255E-2</v>
      </c>
      <c r="M19" s="790">
        <v>174491</v>
      </c>
      <c r="N19" s="803">
        <f>M19/$M$9</f>
        <v>3.5933420278161668E-2</v>
      </c>
      <c r="O19" s="790">
        <v>13691899</v>
      </c>
      <c r="P19" s="408">
        <f t="shared" si="0"/>
        <v>8.5397656979618139E-2</v>
      </c>
      <c r="Q19" s="790">
        <v>14239948</v>
      </c>
      <c r="R19" s="803">
        <f t="shared" si="1"/>
        <v>8.5669905309742653E-2</v>
      </c>
      <c r="S19" s="800" t="s">
        <v>495</v>
      </c>
      <c r="T19" s="685">
        <f t="shared" si="3"/>
        <v>0.75128467622144601</v>
      </c>
      <c r="U19" s="523">
        <f t="shared" si="4"/>
        <v>4.0027245307608483E-2</v>
      </c>
    </row>
    <row r="20" spans="2:21" ht="14.25" customHeight="1" x14ac:dyDescent="0.25">
      <c r="B20" s="34" t="s">
        <v>39</v>
      </c>
      <c r="C20" s="28" t="s">
        <v>66</v>
      </c>
      <c r="D20" s="28" t="s">
        <v>66</v>
      </c>
      <c r="E20" s="181">
        <v>5.5</v>
      </c>
      <c r="F20" s="184">
        <v>5.0999999999999996</v>
      </c>
      <c r="I20" s="804" t="s">
        <v>496</v>
      </c>
      <c r="J20" s="801" t="s">
        <v>518</v>
      </c>
      <c r="K20" s="793" t="s">
        <v>510</v>
      </c>
      <c r="L20" s="408"/>
      <c r="M20" s="793" t="s">
        <v>510</v>
      </c>
      <c r="N20" s="803"/>
      <c r="O20" s="790">
        <v>3918004</v>
      </c>
      <c r="P20" s="408">
        <f t="shared" si="0"/>
        <v>2.4436958060877589E-2</v>
      </c>
      <c r="Q20" s="790">
        <v>3816467</v>
      </c>
      <c r="R20" s="408">
        <f t="shared" si="1"/>
        <v>2.2960502840864139E-2</v>
      </c>
      <c r="S20" s="804" t="s">
        <v>496</v>
      </c>
      <c r="T20" s="494"/>
      <c r="U20" s="224"/>
    </row>
    <row r="21" spans="2:21" ht="14.25" customHeight="1" x14ac:dyDescent="0.25">
      <c r="B21" s="30" t="s">
        <v>40</v>
      </c>
      <c r="C21" s="32">
        <v>12.4</v>
      </c>
      <c r="D21" s="32">
        <v>9.5</v>
      </c>
      <c r="E21" s="180">
        <v>19</v>
      </c>
      <c r="F21" s="183">
        <v>18.8</v>
      </c>
      <c r="I21" s="800" t="s">
        <v>497</v>
      </c>
      <c r="J21" s="801" t="s">
        <v>518</v>
      </c>
      <c r="K21" s="793" t="s">
        <v>510</v>
      </c>
      <c r="L21" s="408"/>
      <c r="M21" s="793" t="s">
        <v>510</v>
      </c>
      <c r="N21" s="803"/>
      <c r="O21" s="790">
        <v>8853166</v>
      </c>
      <c r="P21" s="408">
        <f t="shared" si="0"/>
        <v>5.5218025874396094E-2</v>
      </c>
      <c r="Q21" s="790">
        <v>8497311</v>
      </c>
      <c r="R21" s="408">
        <f t="shared" si="1"/>
        <v>5.1121242068962243E-2</v>
      </c>
      <c r="S21" s="800" t="s">
        <v>497</v>
      </c>
      <c r="T21" s="494"/>
      <c r="U21" s="224"/>
    </row>
    <row r="22" spans="2:21" ht="14.25" customHeight="1" x14ac:dyDescent="0.25">
      <c r="B22" s="34" t="s">
        <v>41</v>
      </c>
      <c r="C22" s="28" t="s">
        <v>66</v>
      </c>
      <c r="D22" s="28" t="s">
        <v>66</v>
      </c>
      <c r="E22" s="181">
        <v>2.2999999999999998</v>
      </c>
      <c r="F22" s="184">
        <v>2.4</v>
      </c>
      <c r="I22" s="804" t="s">
        <v>498</v>
      </c>
      <c r="J22" s="801" t="s">
        <v>518</v>
      </c>
      <c r="K22" s="790">
        <v>515275</v>
      </c>
      <c r="L22" s="408">
        <f>K22/$K$9</f>
        <v>0.12372291253976829</v>
      </c>
      <c r="M22" s="790">
        <v>461514</v>
      </c>
      <c r="N22" s="803">
        <f>M22/$M$9</f>
        <v>9.5040870453235435E-2</v>
      </c>
      <c r="O22" s="790">
        <v>30535695</v>
      </c>
      <c r="P22" s="408">
        <f t="shared" si="0"/>
        <v>0.19045399087768913</v>
      </c>
      <c r="Q22" s="790">
        <v>31224542</v>
      </c>
      <c r="R22" s="408">
        <f t="shared" si="1"/>
        <v>0.18785205932494153</v>
      </c>
      <c r="S22" s="804" t="s">
        <v>498</v>
      </c>
      <c r="T22" s="685">
        <f>M22/K22-1</f>
        <v>-0.10433457862306539</v>
      </c>
      <c r="U22" s="523">
        <f>Q22/O22-1</f>
        <v>2.2558746411371899E-2</v>
      </c>
    </row>
    <row r="23" spans="2:21" ht="14.25" customHeight="1" x14ac:dyDescent="0.25">
      <c r="B23" s="30" t="s">
        <v>42</v>
      </c>
      <c r="C23" s="32">
        <v>8.4</v>
      </c>
      <c r="D23" s="32">
        <v>6.5</v>
      </c>
      <c r="E23" s="180">
        <v>1.8</v>
      </c>
      <c r="F23" s="183">
        <v>1.8</v>
      </c>
      <c r="I23" s="800" t="s">
        <v>499</v>
      </c>
      <c r="J23" s="801" t="s">
        <v>518</v>
      </c>
      <c r="K23" s="793" t="s">
        <v>510</v>
      </c>
      <c r="L23" s="408"/>
      <c r="M23" s="793" t="s">
        <v>510</v>
      </c>
      <c r="N23" s="803"/>
      <c r="O23" s="790">
        <v>3667373</v>
      </c>
      <c r="P23" s="408">
        <f t="shared" si="0"/>
        <v>2.2873749030014986E-2</v>
      </c>
      <c r="Q23" s="790">
        <v>3956437</v>
      </c>
      <c r="R23" s="805">
        <f t="shared" si="1"/>
        <v>2.3802585736546391E-2</v>
      </c>
      <c r="S23" s="800" t="s">
        <v>499</v>
      </c>
      <c r="T23" s="494"/>
      <c r="U23" s="224"/>
    </row>
    <row r="24" spans="2:21" ht="14.25" customHeight="1" x14ac:dyDescent="0.25">
      <c r="B24" s="27" t="s">
        <v>18</v>
      </c>
      <c r="C24" s="28">
        <v>41.4</v>
      </c>
      <c r="D24" s="28">
        <v>43.2</v>
      </c>
      <c r="E24" s="181">
        <v>5.4</v>
      </c>
      <c r="F24" s="184">
        <v>5.7</v>
      </c>
      <c r="I24" s="804" t="s">
        <v>500</v>
      </c>
      <c r="J24" s="801" t="s">
        <v>518</v>
      </c>
      <c r="K24" s="790">
        <v>351323</v>
      </c>
      <c r="L24" s="408">
        <f>K24/$K$9</f>
        <v>8.4356323908998138E-2</v>
      </c>
      <c r="M24" s="790">
        <v>317218</v>
      </c>
      <c r="N24" s="803">
        <f>M24/$M$9</f>
        <v>6.532559108376873E-2</v>
      </c>
      <c r="O24" s="790">
        <v>2816157</v>
      </c>
      <c r="P24" s="408">
        <f t="shared" si="0"/>
        <v>1.7564635079965935E-2</v>
      </c>
      <c r="Q24" s="790">
        <v>3006441</v>
      </c>
      <c r="R24" s="408">
        <f t="shared" si="1"/>
        <v>1.8087251146515985E-2</v>
      </c>
      <c r="S24" s="804" t="s">
        <v>500</v>
      </c>
      <c r="T24" s="685">
        <f t="shared" ref="T24:T26" si="5">M24/K24-1</f>
        <v>-9.7075910202292448E-2</v>
      </c>
      <c r="U24" s="523">
        <f t="shared" ref="U24:U26" si="6">Q24/O24-1</f>
        <v>6.756867603617267E-2</v>
      </c>
    </row>
    <row r="25" spans="2:21" ht="14.25" customHeight="1" x14ac:dyDescent="0.25">
      <c r="B25" s="30" t="s">
        <v>43</v>
      </c>
      <c r="C25" s="32">
        <v>2.7</v>
      </c>
      <c r="D25" s="32">
        <v>2.2000000000000002</v>
      </c>
      <c r="E25" s="180">
        <v>0.8</v>
      </c>
      <c r="F25" s="183">
        <v>0.7</v>
      </c>
      <c r="I25" s="800" t="s">
        <v>501</v>
      </c>
      <c r="J25" s="801" t="s">
        <v>518</v>
      </c>
      <c r="K25" s="790">
        <v>1722859</v>
      </c>
      <c r="L25" s="408">
        <f>K25/$K$9</f>
        <v>0.41367645116753704</v>
      </c>
      <c r="M25" s="790">
        <v>2097203</v>
      </c>
      <c r="N25" s="803">
        <f>M25/$M$9</f>
        <v>0.4318828868401321</v>
      </c>
      <c r="O25" s="790">
        <v>8586268</v>
      </c>
      <c r="P25" s="408">
        <f t="shared" si="0"/>
        <v>5.3553358040332601E-2</v>
      </c>
      <c r="Q25" s="790">
        <v>9447489</v>
      </c>
      <c r="R25" s="408">
        <f t="shared" si="1"/>
        <v>5.6837671601387543E-2</v>
      </c>
      <c r="S25" s="800" t="s">
        <v>501</v>
      </c>
      <c r="T25" s="685">
        <f t="shared" si="5"/>
        <v>0.21728069447354659</v>
      </c>
      <c r="U25" s="523">
        <f t="shared" si="6"/>
        <v>0.10030213359284845</v>
      </c>
    </row>
    <row r="26" spans="2:21" ht="14.25" customHeight="1" thickBot="1" x14ac:dyDescent="0.3">
      <c r="B26" s="40" t="s">
        <v>44</v>
      </c>
      <c r="C26" s="42" t="s">
        <v>66</v>
      </c>
      <c r="D26" s="42" t="s">
        <v>66</v>
      </c>
      <c r="E26" s="186">
        <v>0.3</v>
      </c>
      <c r="F26" s="185">
        <v>0.3</v>
      </c>
      <c r="I26" s="804" t="s">
        <v>502</v>
      </c>
      <c r="J26" s="801" t="s">
        <v>518</v>
      </c>
      <c r="K26" s="790">
        <v>110643</v>
      </c>
      <c r="L26" s="408">
        <f>K26/$K$9</f>
        <v>2.6566540608679991E-2</v>
      </c>
      <c r="M26" s="790">
        <v>106406</v>
      </c>
      <c r="N26" s="803">
        <f>M26/$M$9</f>
        <v>2.1912485561536531E-2</v>
      </c>
      <c r="O26" s="790">
        <v>1271080</v>
      </c>
      <c r="P26" s="408">
        <f t="shared" si="0"/>
        <v>7.9278450588667823E-3</v>
      </c>
      <c r="Q26" s="790">
        <v>1147736</v>
      </c>
      <c r="R26" s="408">
        <f t="shared" si="1"/>
        <v>6.9049714535883702E-3</v>
      </c>
      <c r="S26" s="804" t="s">
        <v>502</v>
      </c>
      <c r="T26" s="685">
        <f t="shared" si="5"/>
        <v>-3.8294334029265298E-2</v>
      </c>
      <c r="U26" s="523">
        <f t="shared" si="6"/>
        <v>-9.7038738710388039E-2</v>
      </c>
    </row>
    <row r="27" spans="2:21" ht="14.25" customHeight="1" thickBot="1" x14ac:dyDescent="0.3">
      <c r="B27" s="397" t="s">
        <v>717</v>
      </c>
      <c r="C27" s="398">
        <v>7.9</v>
      </c>
      <c r="D27" s="398">
        <f>D8-SUM(D9:D26)</f>
        <v>9.7999999999999972</v>
      </c>
      <c r="E27" s="398"/>
      <c r="F27" s="398"/>
      <c r="I27" s="800" t="s">
        <v>522</v>
      </c>
      <c r="J27" s="801" t="s">
        <v>518</v>
      </c>
      <c r="K27" s="793" t="s">
        <v>510</v>
      </c>
      <c r="L27" s="408"/>
      <c r="M27" s="793" t="s">
        <v>510</v>
      </c>
      <c r="N27" s="408"/>
      <c r="O27" s="790">
        <v>241774</v>
      </c>
      <c r="P27" s="408">
        <f t="shared" si="0"/>
        <v>1.5079670919709675E-3</v>
      </c>
      <c r="Q27" s="790">
        <v>267244</v>
      </c>
      <c r="R27" s="408">
        <f t="shared" si="1"/>
        <v>1.6077845350697115E-3</v>
      </c>
      <c r="S27" s="800" t="s">
        <v>522</v>
      </c>
      <c r="T27" s="223"/>
      <c r="U27" s="523">
        <f>Q27/O27-1</f>
        <v>0.10534631515382142</v>
      </c>
    </row>
    <row r="28" spans="2:21" ht="18" customHeight="1" thickBot="1" x14ac:dyDescent="0.3">
      <c r="B28" s="1085" t="s">
        <v>475</v>
      </c>
      <c r="C28" s="1085"/>
      <c r="D28" s="1085"/>
      <c r="E28" s="1085"/>
      <c r="F28" s="1085"/>
      <c r="I28" s="804" t="s">
        <v>523</v>
      </c>
      <c r="J28" s="801" t="s">
        <v>518</v>
      </c>
      <c r="K28" s="793" t="s">
        <v>510</v>
      </c>
      <c r="L28" s="408"/>
      <c r="M28" s="793" t="s">
        <v>510</v>
      </c>
      <c r="N28" s="408"/>
      <c r="O28" s="790">
        <v>151432</v>
      </c>
      <c r="P28" s="408">
        <f t="shared" si="0"/>
        <v>9.4449557302004163E-4</v>
      </c>
      <c r="Q28" s="790">
        <v>163516</v>
      </c>
      <c r="R28" s="408">
        <f t="shared" si="1"/>
        <v>9.8373956398070282E-4</v>
      </c>
      <c r="S28" s="804" t="s">
        <v>523</v>
      </c>
      <c r="T28" s="883"/>
      <c r="U28" s="500">
        <f>Q28/O28-1</f>
        <v>7.979819324845483E-2</v>
      </c>
    </row>
    <row r="29" spans="2:21" ht="12" customHeight="1" x14ac:dyDescent="0.25">
      <c r="I29" s="806" t="s">
        <v>770</v>
      </c>
      <c r="J29" s="409"/>
      <c r="K29" s="409"/>
      <c r="L29" s="807">
        <f>100%-SUM(L9:L28)</f>
        <v>7.9250375172579379E-2</v>
      </c>
      <c r="M29" s="409"/>
      <c r="N29" s="807">
        <f>100%-SUM(N9:N28)</f>
        <v>9.7970058606415611E-2</v>
      </c>
      <c r="O29" s="409"/>
      <c r="P29" s="807"/>
      <c r="Q29" s="409"/>
      <c r="R29" s="807"/>
    </row>
    <row r="30" spans="2:21" ht="12" customHeight="1" x14ac:dyDescent="0.25">
      <c r="C30">
        <f>SUM(C10:C25)</f>
        <v>92.2</v>
      </c>
      <c r="D30">
        <f>SUM(D10:D25)</f>
        <v>90.2</v>
      </c>
      <c r="J30"/>
    </row>
    <row r="31" spans="2:21" ht="12" customHeight="1" x14ac:dyDescent="0.25">
      <c r="J31"/>
    </row>
    <row r="32" spans="2:21" ht="12" customHeight="1" x14ac:dyDescent="0.25">
      <c r="J32"/>
    </row>
    <row r="33" spans="10:10" ht="12" customHeight="1" x14ac:dyDescent="0.25">
      <c r="J33"/>
    </row>
    <row r="34" spans="10:10" ht="12" customHeight="1" x14ac:dyDescent="0.25">
      <c r="J34"/>
    </row>
    <row r="35" spans="10:10" ht="12" customHeight="1" x14ac:dyDescent="0.25">
      <c r="J35"/>
    </row>
    <row r="36" spans="10:10" ht="12" customHeight="1" x14ac:dyDescent="0.25">
      <c r="J36"/>
    </row>
    <row r="37" spans="10:10" ht="12" customHeight="1" x14ac:dyDescent="0.25">
      <c r="J37"/>
    </row>
    <row r="38" spans="10:10" ht="12" customHeight="1" x14ac:dyDescent="0.25">
      <c r="J38"/>
    </row>
    <row r="39" spans="10:10" ht="12" customHeight="1" x14ac:dyDescent="0.25">
      <c r="J39"/>
    </row>
    <row r="40" spans="10:10" ht="12" customHeight="1" x14ac:dyDescent="0.25">
      <c r="J40"/>
    </row>
    <row r="41" spans="10:10" ht="12" customHeight="1" x14ac:dyDescent="0.25">
      <c r="J41"/>
    </row>
    <row r="42" spans="10:10" ht="12" customHeight="1" x14ac:dyDescent="0.25">
      <c r="J42"/>
    </row>
    <row r="43" spans="10:10" ht="12" customHeight="1" x14ac:dyDescent="0.25">
      <c r="J43"/>
    </row>
    <row r="44" spans="10:10" ht="12" customHeight="1" x14ac:dyDescent="0.25"/>
  </sheetData>
  <mergeCells count="4">
    <mergeCell ref="B5:B6"/>
    <mergeCell ref="C5:D5"/>
    <mergeCell ref="E5:F5"/>
    <mergeCell ref="B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48"/>
  <sheetViews>
    <sheetView workbookViewId="0">
      <selection activeCell="F35" sqref="F35"/>
    </sheetView>
  </sheetViews>
  <sheetFormatPr baseColWidth="10" defaultRowHeight="13.5" x14ac:dyDescent="0.25"/>
  <cols>
    <col min="2" max="2" width="28.28515625" customWidth="1"/>
    <col min="3" max="3" width="33.5703125" customWidth="1"/>
    <col min="4" max="4" width="36.85546875" bestFit="1" customWidth="1"/>
    <col min="5" max="5" width="36.140625" bestFit="1" customWidth="1"/>
    <col min="6" max="6" width="42.42578125" bestFit="1" customWidth="1"/>
    <col min="7" max="7" width="43.5703125" bestFit="1" customWidth="1"/>
  </cols>
  <sheetData>
    <row r="2" spans="2:2" x14ac:dyDescent="0.25">
      <c r="B2" s="43" t="s">
        <v>380</v>
      </c>
    </row>
    <row r="3" spans="2:2" ht="14.25" thickBot="1" x14ac:dyDescent="0.3">
      <c r="B3" s="44" t="s">
        <v>381</v>
      </c>
    </row>
    <row r="4" spans="2:2" x14ac:dyDescent="0.25">
      <c r="B4" s="46"/>
    </row>
    <row r="5" spans="2:2" x14ac:dyDescent="0.25">
      <c r="B5" s="47" t="s">
        <v>53</v>
      </c>
    </row>
    <row r="6" spans="2:2" x14ac:dyDescent="0.25">
      <c r="B6" s="48" t="s">
        <v>54</v>
      </c>
    </row>
    <row r="21" spans="2:7" x14ac:dyDescent="0.25">
      <c r="B21" s="384" t="s">
        <v>45</v>
      </c>
      <c r="C21" s="384" t="s">
        <v>46</v>
      </c>
      <c r="D21" s="384" t="s">
        <v>47</v>
      </c>
      <c r="E21" s="384" t="s">
        <v>48</v>
      </c>
      <c r="F21" s="409" t="s">
        <v>49</v>
      </c>
      <c r="G21" s="409" t="s">
        <v>50</v>
      </c>
    </row>
    <row r="22" spans="2:7" x14ac:dyDescent="0.25">
      <c r="B22" s="384" t="s">
        <v>18</v>
      </c>
      <c r="C22" s="384">
        <v>16.100000000000001</v>
      </c>
      <c r="D22" s="384">
        <v>33.1</v>
      </c>
      <c r="E22" s="384">
        <v>36.5</v>
      </c>
      <c r="F22" s="409">
        <v>14.3</v>
      </c>
      <c r="G22" s="409"/>
    </row>
    <row r="23" spans="2:7" x14ac:dyDescent="0.25">
      <c r="B23" s="384" t="s">
        <v>51</v>
      </c>
      <c r="C23" s="384">
        <v>20.5</v>
      </c>
      <c r="D23" s="384">
        <v>33</v>
      </c>
      <c r="E23" s="384">
        <v>35.200000000000003</v>
      </c>
      <c r="F23" s="409">
        <v>11.3</v>
      </c>
      <c r="G23" s="409"/>
    </row>
    <row r="26" spans="2:7" x14ac:dyDescent="0.25">
      <c r="B26" s="47" t="s">
        <v>55</v>
      </c>
    </row>
    <row r="27" spans="2:7" x14ac:dyDescent="0.25">
      <c r="B27" s="48" t="s">
        <v>56</v>
      </c>
    </row>
    <row r="42" spans="2:4" x14ac:dyDescent="0.25">
      <c r="B42" s="448" t="s">
        <v>45</v>
      </c>
      <c r="C42" s="449" t="s">
        <v>57</v>
      </c>
      <c r="D42" s="450" t="s">
        <v>58</v>
      </c>
    </row>
    <row r="43" spans="2:4" x14ac:dyDescent="0.25">
      <c r="B43" s="451" t="s">
        <v>18</v>
      </c>
      <c r="C43" s="384">
        <v>52.5</v>
      </c>
      <c r="D43" s="452">
        <v>47.5</v>
      </c>
    </row>
    <row r="44" spans="2:4" x14ac:dyDescent="0.25">
      <c r="B44" s="453" t="s">
        <v>51</v>
      </c>
      <c r="C44" s="454">
        <v>51.75</v>
      </c>
      <c r="D44" s="455">
        <v>48.25</v>
      </c>
    </row>
    <row r="47" spans="2:4" x14ac:dyDescent="0.25">
      <c r="B47" s="49" t="s">
        <v>426</v>
      </c>
    </row>
    <row r="48" spans="2:4" x14ac:dyDescent="0.25">
      <c r="B48" s="1" t="s">
        <v>52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18"/>
  <sheetViews>
    <sheetView workbookViewId="0">
      <selection activeCell="I14" sqref="I14"/>
    </sheetView>
  </sheetViews>
  <sheetFormatPr baseColWidth="10" defaultRowHeight="13.5" x14ac:dyDescent="0.25"/>
  <cols>
    <col min="2" max="2" width="28.42578125" customWidth="1"/>
  </cols>
  <sheetData>
    <row r="2" spans="2:6" x14ac:dyDescent="0.25">
      <c r="B2" s="43" t="s">
        <v>416</v>
      </c>
    </row>
    <row r="3" spans="2:6" x14ac:dyDescent="0.25">
      <c r="B3" s="46" t="s">
        <v>417</v>
      </c>
    </row>
    <row r="4" spans="2:6" ht="14.25" thickBot="1" x14ac:dyDescent="0.3">
      <c r="B4" s="21"/>
    </row>
    <row r="5" spans="2:6" ht="14.25" thickBot="1" x14ac:dyDescent="0.3">
      <c r="B5" s="1003"/>
      <c r="C5" s="1006" t="s">
        <v>18</v>
      </c>
      <c r="D5" s="1087"/>
      <c r="E5" s="1006" t="s">
        <v>21</v>
      </c>
      <c r="F5" s="1007"/>
    </row>
    <row r="6" spans="2:6" ht="14.25" thickBot="1" x14ac:dyDescent="0.3">
      <c r="B6" s="1005"/>
      <c r="C6" s="172">
        <v>2015</v>
      </c>
      <c r="D6" s="156">
        <v>2016</v>
      </c>
      <c r="E6" s="53">
        <v>2015</v>
      </c>
      <c r="F6" s="153">
        <v>2016</v>
      </c>
    </row>
    <row r="7" spans="2:6" ht="31.5" customHeight="1" thickBot="1" x14ac:dyDescent="0.3">
      <c r="B7" s="151" t="s">
        <v>237</v>
      </c>
      <c r="C7" s="24">
        <v>4164750</v>
      </c>
      <c r="D7" s="24">
        <v>4855953</v>
      </c>
      <c r="E7" s="24">
        <v>160331085</v>
      </c>
      <c r="F7" s="59">
        <v>166218790</v>
      </c>
    </row>
    <row r="8" spans="2:6" ht="31.5" customHeight="1" x14ac:dyDescent="0.25">
      <c r="B8" s="27" t="s">
        <v>108</v>
      </c>
      <c r="C8" s="1088">
        <v>100</v>
      </c>
      <c r="D8" s="1088">
        <v>100</v>
      </c>
      <c r="E8" s="1088">
        <v>100</v>
      </c>
      <c r="F8" s="1090">
        <v>100</v>
      </c>
    </row>
    <row r="9" spans="2:6" ht="31.5" customHeight="1" x14ac:dyDescent="0.25">
      <c r="B9" s="88" t="s">
        <v>271</v>
      </c>
      <c r="C9" s="1089"/>
      <c r="D9" s="1089"/>
      <c r="E9" s="1089"/>
      <c r="F9" s="1091"/>
    </row>
    <row r="10" spans="2:6" ht="31.5" customHeight="1" x14ac:dyDescent="0.25">
      <c r="B10" s="89" t="s">
        <v>272</v>
      </c>
      <c r="C10" s="32">
        <v>75.900000000000006</v>
      </c>
      <c r="D10" s="32">
        <v>76</v>
      </c>
      <c r="E10" s="32">
        <v>72.8</v>
      </c>
      <c r="F10" s="33">
        <v>75.5</v>
      </c>
    </row>
    <row r="11" spans="2:6" ht="31.5" customHeight="1" thickBot="1" x14ac:dyDescent="0.3">
      <c r="B11" s="121" t="s">
        <v>273</v>
      </c>
      <c r="C11" s="122">
        <v>24.1</v>
      </c>
      <c r="D11" s="122">
        <v>24</v>
      </c>
      <c r="E11" s="122">
        <v>27.2</v>
      </c>
      <c r="F11" s="123">
        <v>24.5</v>
      </c>
    </row>
    <row r="12" spans="2:6" ht="51.75" customHeight="1" x14ac:dyDescent="0.25">
      <c r="B12" s="91" t="s">
        <v>274</v>
      </c>
      <c r="C12" s="94">
        <v>100</v>
      </c>
      <c r="D12" s="94">
        <v>100</v>
      </c>
      <c r="E12" s="94">
        <v>100</v>
      </c>
      <c r="F12" s="93">
        <v>100</v>
      </c>
    </row>
    <row r="13" spans="2:6" ht="31.5" customHeight="1" x14ac:dyDescent="0.25">
      <c r="B13" s="90" t="s">
        <v>114</v>
      </c>
      <c r="C13" s="28">
        <v>73.900000000000006</v>
      </c>
      <c r="D13" s="28">
        <v>63.4</v>
      </c>
      <c r="E13" s="28">
        <v>65.3</v>
      </c>
      <c r="F13" s="36">
        <v>72.400000000000006</v>
      </c>
    </row>
    <row r="14" spans="2:6" ht="31.5" customHeight="1" x14ac:dyDescent="0.25">
      <c r="B14" s="89" t="s">
        <v>275</v>
      </c>
      <c r="C14" s="32">
        <v>19.899999999999999</v>
      </c>
      <c r="D14" s="32">
        <v>26.1</v>
      </c>
      <c r="E14" s="32">
        <v>22.9</v>
      </c>
      <c r="F14" s="33">
        <v>17.8</v>
      </c>
    </row>
    <row r="15" spans="2:6" ht="31.5" customHeight="1" thickBot="1" x14ac:dyDescent="0.3">
      <c r="B15" s="121" t="s">
        <v>276</v>
      </c>
      <c r="C15" s="122">
        <v>6.2</v>
      </c>
      <c r="D15" s="122">
        <v>10.5</v>
      </c>
      <c r="E15" s="122">
        <v>11.8</v>
      </c>
      <c r="F15" s="123">
        <v>9.8000000000000007</v>
      </c>
    </row>
    <row r="16" spans="2:6" ht="31.5" customHeight="1" thickBot="1" x14ac:dyDescent="0.3">
      <c r="B16" s="91" t="s">
        <v>277</v>
      </c>
      <c r="C16" s="32">
        <v>3.3</v>
      </c>
      <c r="D16" s="266">
        <v>3.55</v>
      </c>
      <c r="E16" s="32">
        <v>4</v>
      </c>
      <c r="F16" s="271">
        <v>3.87</v>
      </c>
    </row>
    <row r="17" spans="2:6" x14ac:dyDescent="0.25">
      <c r="B17" s="1086" t="s">
        <v>476</v>
      </c>
      <c r="C17" s="1086"/>
      <c r="D17" s="1086"/>
      <c r="E17" s="1086"/>
      <c r="F17" s="1086"/>
    </row>
    <row r="18" spans="2:6" x14ac:dyDescent="0.25">
      <c r="B18" s="124"/>
    </row>
  </sheetData>
  <mergeCells count="8">
    <mergeCell ref="B17:F17"/>
    <mergeCell ref="B5:B6"/>
    <mergeCell ref="C5:D5"/>
    <mergeCell ref="E5:F5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BC128"/>
  <sheetViews>
    <sheetView topLeftCell="A108" workbookViewId="0">
      <selection activeCell="F125" sqref="F125"/>
    </sheetView>
  </sheetViews>
  <sheetFormatPr baseColWidth="10" defaultRowHeight="13.5" x14ac:dyDescent="0.25"/>
  <sheetData>
    <row r="2" spans="2:55" ht="15" x14ac:dyDescent="0.25">
      <c r="B2" s="43" t="s">
        <v>434</v>
      </c>
      <c r="K2" s="232" t="s">
        <v>505</v>
      </c>
      <c r="L2" s="233"/>
      <c r="M2" s="233"/>
      <c r="N2" s="233"/>
      <c r="O2" s="233"/>
      <c r="P2" s="233"/>
      <c r="Q2" s="233"/>
      <c r="R2" s="233"/>
      <c r="S2" s="233"/>
      <c r="T2" s="233"/>
      <c r="U2" s="234"/>
    </row>
    <row r="3" spans="2:55" ht="14.25" thickBot="1" x14ac:dyDescent="0.3">
      <c r="B3" s="44" t="s">
        <v>435</v>
      </c>
      <c r="K3" s="235" t="s">
        <v>506</v>
      </c>
      <c r="L3" s="236"/>
      <c r="M3" s="236"/>
      <c r="N3" s="236"/>
      <c r="O3" s="236"/>
      <c r="P3" s="236"/>
      <c r="Q3" s="236"/>
      <c r="R3" s="236"/>
      <c r="S3" s="236"/>
      <c r="T3" s="236"/>
      <c r="U3" s="237"/>
    </row>
    <row r="4" spans="2:55" ht="15" x14ac:dyDescent="0.25">
      <c r="K4" s="238" t="s">
        <v>507</v>
      </c>
      <c r="L4" s="239"/>
      <c r="M4" s="239"/>
      <c r="N4" s="239"/>
      <c r="O4" s="239"/>
      <c r="P4" s="239"/>
      <c r="Q4" s="239"/>
      <c r="R4" s="239"/>
      <c r="S4" s="239"/>
      <c r="T4" s="239"/>
      <c r="U4" s="240"/>
    </row>
    <row r="5" spans="2:55" ht="15" x14ac:dyDescent="0.25">
      <c r="K5" s="241" t="s">
        <v>508</v>
      </c>
      <c r="L5" s="242"/>
      <c r="M5" s="242"/>
      <c r="N5" s="242"/>
      <c r="O5" s="242"/>
      <c r="P5" s="242"/>
      <c r="Q5" s="242"/>
      <c r="R5" s="242"/>
      <c r="S5" s="242"/>
      <c r="T5" s="242"/>
      <c r="U5" s="243"/>
    </row>
    <row r="6" spans="2:55" x14ac:dyDescent="0.25">
      <c r="K6" s="244" t="s">
        <v>542</v>
      </c>
      <c r="L6" s="245"/>
      <c r="M6" s="245"/>
      <c r="N6" s="245"/>
      <c r="O6" s="245"/>
      <c r="P6" s="245"/>
      <c r="Q6" s="245"/>
      <c r="R6" s="245"/>
      <c r="S6" s="245"/>
      <c r="T6" s="245"/>
      <c r="U6" s="246"/>
    </row>
    <row r="7" spans="2:55" ht="15" x14ac:dyDescent="0.25">
      <c r="K7" s="238" t="s">
        <v>507</v>
      </c>
      <c r="L7" s="239"/>
      <c r="M7" s="239"/>
      <c r="N7" s="239"/>
      <c r="O7" s="239"/>
      <c r="P7" s="239"/>
      <c r="Q7" s="239"/>
      <c r="R7" s="239"/>
      <c r="S7" s="239"/>
      <c r="T7" s="239"/>
      <c r="U7" s="240"/>
    </row>
    <row r="8" spans="2:55" ht="39" x14ac:dyDescent="0.25">
      <c r="K8" s="228" t="s">
        <v>510</v>
      </c>
      <c r="L8" s="247" t="s">
        <v>543</v>
      </c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9"/>
    </row>
    <row r="9" spans="2:55" ht="39" x14ac:dyDescent="0.25">
      <c r="K9" s="228" t="s">
        <v>510</v>
      </c>
      <c r="L9" s="250" t="s">
        <v>511</v>
      </c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2"/>
    </row>
    <row r="10" spans="2:55" ht="64.5" x14ac:dyDescent="0.25">
      <c r="K10" s="228" t="s">
        <v>510</v>
      </c>
      <c r="L10" s="250" t="s">
        <v>512</v>
      </c>
      <c r="M10" s="252"/>
      <c r="N10" s="250" t="s">
        <v>484</v>
      </c>
      <c r="O10" s="252"/>
      <c r="P10" s="250" t="s">
        <v>787</v>
      </c>
      <c r="Q10" s="252"/>
      <c r="R10" s="250" t="s">
        <v>788</v>
      </c>
      <c r="S10" s="252"/>
      <c r="T10" s="250" t="s">
        <v>789</v>
      </c>
      <c r="U10" s="252"/>
      <c r="V10" s="250" t="s">
        <v>790</v>
      </c>
      <c r="W10" s="252"/>
      <c r="X10" s="250" t="s">
        <v>483</v>
      </c>
      <c r="Y10" s="252"/>
      <c r="Z10" s="250" t="s">
        <v>660</v>
      </c>
      <c r="AA10" s="252"/>
      <c r="AB10" s="250" t="s">
        <v>661</v>
      </c>
      <c r="AC10" s="252"/>
      <c r="AD10" s="250" t="s">
        <v>662</v>
      </c>
      <c r="AE10" s="252"/>
      <c r="AF10" s="250" t="s">
        <v>791</v>
      </c>
      <c r="AG10" s="252"/>
      <c r="AH10" s="250" t="s">
        <v>792</v>
      </c>
      <c r="AI10" s="252"/>
      <c r="AJ10" s="250" t="s">
        <v>793</v>
      </c>
      <c r="AK10" s="252"/>
      <c r="AL10" s="250" t="s">
        <v>794</v>
      </c>
      <c r="AM10" s="252"/>
      <c r="AN10" s="250" t="s">
        <v>485</v>
      </c>
      <c r="AO10" s="252"/>
      <c r="AP10" s="250" t="s">
        <v>513</v>
      </c>
      <c r="AQ10" s="252"/>
      <c r="AR10" s="250" t="s">
        <v>795</v>
      </c>
      <c r="AS10" s="252"/>
      <c r="AT10" s="250" t="s">
        <v>796</v>
      </c>
      <c r="AU10" s="252"/>
      <c r="AV10" s="250" t="s">
        <v>797</v>
      </c>
      <c r="AW10" s="252"/>
      <c r="AX10" s="250" t="s">
        <v>798</v>
      </c>
      <c r="AY10" s="252"/>
      <c r="AZ10" s="250" t="s">
        <v>799</v>
      </c>
      <c r="BA10" s="252"/>
      <c r="BB10" s="250" t="s">
        <v>629</v>
      </c>
      <c r="BC10" s="252"/>
    </row>
    <row r="11" spans="2:55" ht="26.25" x14ac:dyDescent="0.25">
      <c r="K11" s="228" t="s">
        <v>510</v>
      </c>
      <c r="L11" s="250" t="s">
        <v>514</v>
      </c>
      <c r="M11" s="252"/>
      <c r="N11" s="250" t="s">
        <v>514</v>
      </c>
      <c r="O11" s="252"/>
      <c r="P11" s="250" t="s">
        <v>514</v>
      </c>
      <c r="Q11" s="252"/>
      <c r="R11" s="250" t="s">
        <v>514</v>
      </c>
      <c r="S11" s="252"/>
      <c r="T11" s="250" t="s">
        <v>514</v>
      </c>
      <c r="U11" s="252"/>
      <c r="V11" s="250" t="s">
        <v>514</v>
      </c>
      <c r="W11" s="252"/>
      <c r="X11" s="250" t="s">
        <v>514</v>
      </c>
      <c r="Y11" s="252"/>
      <c r="Z11" s="250" t="s">
        <v>514</v>
      </c>
      <c r="AA11" s="252"/>
      <c r="AB11" s="250" t="s">
        <v>514</v>
      </c>
      <c r="AC11" s="252"/>
      <c r="AD11" s="250" t="s">
        <v>514</v>
      </c>
      <c r="AE11" s="252"/>
      <c r="AF11" s="250" t="s">
        <v>514</v>
      </c>
      <c r="AG11" s="252"/>
      <c r="AH11" s="250" t="s">
        <v>514</v>
      </c>
      <c r="AI11" s="252"/>
      <c r="AJ11" s="250" t="s">
        <v>514</v>
      </c>
      <c r="AK11" s="252"/>
      <c r="AL11" s="250" t="s">
        <v>514</v>
      </c>
      <c r="AM11" s="252"/>
      <c r="AN11" s="250" t="s">
        <v>514</v>
      </c>
      <c r="AO11" s="252"/>
      <c r="AP11" s="250" t="s">
        <v>514</v>
      </c>
      <c r="AQ11" s="252"/>
      <c r="AR11" s="250" t="s">
        <v>514</v>
      </c>
      <c r="AS11" s="252"/>
      <c r="AT11" s="250" t="s">
        <v>514</v>
      </c>
      <c r="AU11" s="252"/>
      <c r="AV11" s="250" t="s">
        <v>514</v>
      </c>
      <c r="AW11" s="252"/>
      <c r="AX11" s="250" t="s">
        <v>514</v>
      </c>
      <c r="AY11" s="252"/>
      <c r="AZ11" s="250" t="s">
        <v>514</v>
      </c>
      <c r="BA11" s="252"/>
      <c r="BB11" s="250" t="s">
        <v>514</v>
      </c>
      <c r="BC11" s="252"/>
    </row>
    <row r="12" spans="2:55" x14ac:dyDescent="0.25">
      <c r="K12" s="228" t="s">
        <v>510</v>
      </c>
      <c r="L12" s="247" t="s">
        <v>515</v>
      </c>
      <c r="M12" s="249"/>
      <c r="N12" s="247" t="s">
        <v>515</v>
      </c>
      <c r="O12" s="249"/>
      <c r="P12" s="247" t="s">
        <v>515</v>
      </c>
      <c r="Q12" s="249"/>
      <c r="R12" s="247" t="s">
        <v>515</v>
      </c>
      <c r="S12" s="249"/>
      <c r="T12" s="247" t="s">
        <v>515</v>
      </c>
      <c r="U12" s="249"/>
      <c r="V12" s="247" t="s">
        <v>515</v>
      </c>
      <c r="W12" s="249"/>
      <c r="X12" s="247" t="s">
        <v>515</v>
      </c>
      <c r="Y12" s="249"/>
      <c r="Z12" s="247" t="s">
        <v>515</v>
      </c>
      <c r="AA12" s="249"/>
      <c r="AB12" s="247" t="s">
        <v>515</v>
      </c>
      <c r="AC12" s="249"/>
      <c r="AD12" s="247" t="s">
        <v>515</v>
      </c>
      <c r="AE12" s="249"/>
      <c r="AF12" s="247" t="s">
        <v>515</v>
      </c>
      <c r="AG12" s="249"/>
      <c r="AH12" s="247" t="s">
        <v>515</v>
      </c>
      <c r="AI12" s="249"/>
      <c r="AJ12" s="247" t="s">
        <v>515</v>
      </c>
      <c r="AK12" s="249"/>
      <c r="AL12" s="247" t="s">
        <v>515</v>
      </c>
      <c r="AM12" s="249"/>
      <c r="AN12" s="247" t="s">
        <v>515</v>
      </c>
      <c r="AO12" s="249"/>
      <c r="AP12" s="247" t="s">
        <v>515</v>
      </c>
      <c r="AQ12" s="249"/>
      <c r="AR12" s="247" t="s">
        <v>515</v>
      </c>
      <c r="AS12" s="249"/>
      <c r="AT12" s="247" t="s">
        <v>515</v>
      </c>
      <c r="AU12" s="249"/>
      <c r="AV12" s="247" t="s">
        <v>515</v>
      </c>
      <c r="AW12" s="249"/>
      <c r="AX12" s="247" t="s">
        <v>515</v>
      </c>
      <c r="AY12" s="249"/>
      <c r="AZ12" s="247" t="s">
        <v>515</v>
      </c>
      <c r="BA12" s="249"/>
      <c r="BB12" s="247" t="s">
        <v>515</v>
      </c>
      <c r="BC12" s="249"/>
    </row>
    <row r="13" spans="2:55" ht="26.25" x14ac:dyDescent="0.25">
      <c r="K13" s="228" t="s">
        <v>510</v>
      </c>
      <c r="L13" s="247" t="s">
        <v>516</v>
      </c>
      <c r="M13" s="249"/>
      <c r="N13" s="247" t="s">
        <v>516</v>
      </c>
      <c r="O13" s="249"/>
      <c r="P13" s="247" t="s">
        <v>516</v>
      </c>
      <c r="Q13" s="249"/>
      <c r="R13" s="247" t="s">
        <v>516</v>
      </c>
      <c r="S13" s="249"/>
      <c r="T13" s="247" t="s">
        <v>516</v>
      </c>
      <c r="U13" s="249"/>
      <c r="V13" s="247" t="s">
        <v>516</v>
      </c>
      <c r="W13" s="249"/>
      <c r="X13" s="247" t="s">
        <v>516</v>
      </c>
      <c r="Y13" s="249"/>
      <c r="Z13" s="247" t="s">
        <v>516</v>
      </c>
      <c r="AA13" s="249"/>
      <c r="AB13" s="247" t="s">
        <v>516</v>
      </c>
      <c r="AC13" s="249"/>
      <c r="AD13" s="247" t="s">
        <v>516</v>
      </c>
      <c r="AE13" s="249"/>
      <c r="AF13" s="247" t="s">
        <v>516</v>
      </c>
      <c r="AG13" s="249"/>
      <c r="AH13" s="247" t="s">
        <v>516</v>
      </c>
      <c r="AI13" s="249"/>
      <c r="AJ13" s="247" t="s">
        <v>516</v>
      </c>
      <c r="AK13" s="249"/>
      <c r="AL13" s="247" t="s">
        <v>516</v>
      </c>
      <c r="AM13" s="249"/>
      <c r="AN13" s="247" t="s">
        <v>516</v>
      </c>
      <c r="AO13" s="249"/>
      <c r="AP13" s="247" t="s">
        <v>516</v>
      </c>
      <c r="AQ13" s="249"/>
      <c r="AR13" s="247" t="s">
        <v>516</v>
      </c>
      <c r="AS13" s="249"/>
      <c r="AT13" s="247" t="s">
        <v>516</v>
      </c>
      <c r="AU13" s="249"/>
      <c r="AV13" s="247" t="s">
        <v>516</v>
      </c>
      <c r="AW13" s="249"/>
      <c r="AX13" s="247" t="s">
        <v>516</v>
      </c>
      <c r="AY13" s="249"/>
      <c r="AZ13" s="247" t="s">
        <v>516</v>
      </c>
      <c r="BA13" s="249"/>
      <c r="BB13" s="247" t="s">
        <v>516</v>
      </c>
      <c r="BC13" s="249"/>
    </row>
    <row r="14" spans="2:55" x14ac:dyDescent="0.25">
      <c r="K14" s="228" t="s">
        <v>510</v>
      </c>
      <c r="L14" s="247" t="s">
        <v>152</v>
      </c>
      <c r="M14" s="249"/>
      <c r="N14" s="247" t="s">
        <v>152</v>
      </c>
      <c r="O14" s="249"/>
      <c r="P14" s="247" t="s">
        <v>152</v>
      </c>
      <c r="Q14" s="249"/>
      <c r="R14" s="247" t="s">
        <v>152</v>
      </c>
      <c r="S14" s="249"/>
      <c r="T14" s="247" t="s">
        <v>152</v>
      </c>
      <c r="U14" s="249"/>
      <c r="V14" s="247" t="s">
        <v>152</v>
      </c>
      <c r="W14" s="249"/>
      <c r="X14" s="247" t="s">
        <v>152</v>
      </c>
      <c r="Y14" s="249"/>
      <c r="Z14" s="247" t="s">
        <v>152</v>
      </c>
      <c r="AA14" s="249"/>
      <c r="AB14" s="247" t="s">
        <v>152</v>
      </c>
      <c r="AC14" s="249"/>
      <c r="AD14" s="247" t="s">
        <v>152</v>
      </c>
      <c r="AE14" s="249"/>
      <c r="AF14" s="247" t="s">
        <v>152</v>
      </c>
      <c r="AG14" s="249"/>
      <c r="AH14" s="247" t="s">
        <v>152</v>
      </c>
      <c r="AI14" s="249"/>
      <c r="AJ14" s="247" t="s">
        <v>152</v>
      </c>
      <c r="AK14" s="249"/>
      <c r="AL14" s="247" t="s">
        <v>152</v>
      </c>
      <c r="AM14" s="249"/>
      <c r="AN14" s="247" t="s">
        <v>152</v>
      </c>
      <c r="AO14" s="249"/>
      <c r="AP14" s="247" t="s">
        <v>152</v>
      </c>
      <c r="AQ14" s="249"/>
      <c r="AR14" s="247" t="s">
        <v>152</v>
      </c>
      <c r="AS14" s="249"/>
      <c r="AT14" s="247" t="s">
        <v>152</v>
      </c>
      <c r="AU14" s="249"/>
      <c r="AV14" s="247" t="s">
        <v>152</v>
      </c>
      <c r="AW14" s="249"/>
      <c r="AX14" s="247" t="s">
        <v>152</v>
      </c>
      <c r="AY14" s="249"/>
      <c r="AZ14" s="247" t="s">
        <v>152</v>
      </c>
      <c r="BA14" s="249"/>
      <c r="BB14" s="247" t="s">
        <v>152</v>
      </c>
      <c r="BC14" s="249"/>
    </row>
    <row r="15" spans="2:55" x14ac:dyDescent="0.25">
      <c r="K15" s="228" t="s">
        <v>510</v>
      </c>
      <c r="L15" s="217" t="s">
        <v>517</v>
      </c>
      <c r="M15" s="217" t="s">
        <v>518</v>
      </c>
      <c r="N15" s="217" t="s">
        <v>517</v>
      </c>
      <c r="O15" s="217" t="s">
        <v>518</v>
      </c>
      <c r="P15" s="217" t="s">
        <v>517</v>
      </c>
      <c r="Q15" s="217" t="s">
        <v>518</v>
      </c>
      <c r="R15" s="217" t="s">
        <v>517</v>
      </c>
      <c r="S15" s="217" t="s">
        <v>518</v>
      </c>
      <c r="T15" s="217" t="s">
        <v>517</v>
      </c>
      <c r="U15" s="217" t="s">
        <v>518</v>
      </c>
      <c r="V15" s="217" t="s">
        <v>517</v>
      </c>
      <c r="W15" s="217" t="s">
        <v>518</v>
      </c>
      <c r="X15" s="217" t="s">
        <v>517</v>
      </c>
      <c r="Y15" s="217" t="s">
        <v>518</v>
      </c>
      <c r="Z15" s="217" t="s">
        <v>517</v>
      </c>
      <c r="AA15" s="217" t="s">
        <v>518</v>
      </c>
      <c r="AB15" s="217" t="s">
        <v>517</v>
      </c>
      <c r="AC15" s="217" t="s">
        <v>518</v>
      </c>
      <c r="AD15" s="217" t="s">
        <v>517</v>
      </c>
      <c r="AE15" s="217" t="s">
        <v>518</v>
      </c>
      <c r="AF15" s="217" t="s">
        <v>517</v>
      </c>
      <c r="AG15" s="217" t="s">
        <v>518</v>
      </c>
      <c r="AH15" s="217" t="s">
        <v>517</v>
      </c>
      <c r="AI15" s="217" t="s">
        <v>518</v>
      </c>
      <c r="AJ15" s="217" t="s">
        <v>517</v>
      </c>
      <c r="AK15" s="217" t="s">
        <v>518</v>
      </c>
      <c r="AL15" s="217" t="s">
        <v>517</v>
      </c>
      <c r="AM15" s="217" t="s">
        <v>518</v>
      </c>
      <c r="AN15" s="217" t="s">
        <v>517</v>
      </c>
      <c r="AO15" s="217" t="s">
        <v>518</v>
      </c>
      <c r="AP15" s="217" t="s">
        <v>517</v>
      </c>
      <c r="AQ15" s="217" t="s">
        <v>518</v>
      </c>
      <c r="AR15" s="217" t="s">
        <v>517</v>
      </c>
      <c r="AS15" s="217" t="s">
        <v>518</v>
      </c>
      <c r="AT15" s="217" t="s">
        <v>517</v>
      </c>
      <c r="AU15" s="217" t="s">
        <v>518</v>
      </c>
      <c r="AV15" s="217" t="s">
        <v>517</v>
      </c>
      <c r="AW15" s="217" t="s">
        <v>518</v>
      </c>
      <c r="AX15" s="217" t="s">
        <v>517</v>
      </c>
      <c r="AY15" s="217" t="s">
        <v>518</v>
      </c>
      <c r="AZ15" s="217" t="s">
        <v>517</v>
      </c>
      <c r="BA15" s="217" t="s">
        <v>518</v>
      </c>
      <c r="BB15" s="217" t="s">
        <v>517</v>
      </c>
      <c r="BC15" s="217" t="s">
        <v>518</v>
      </c>
    </row>
    <row r="16" spans="2:55" ht="26.25" x14ac:dyDescent="0.25">
      <c r="K16" s="217" t="s">
        <v>519</v>
      </c>
      <c r="L16" s="891">
        <v>4.29</v>
      </c>
      <c r="M16" s="891">
        <v>4.2699999999999996</v>
      </c>
      <c r="N16" s="891">
        <v>3.8</v>
      </c>
      <c r="O16" s="891">
        <v>3.78</v>
      </c>
      <c r="P16" s="891">
        <v>2.83</v>
      </c>
      <c r="Q16" s="891">
        <v>2.76</v>
      </c>
      <c r="R16" s="891">
        <v>4.3499999999999996</v>
      </c>
      <c r="S16" s="891">
        <v>4.24</v>
      </c>
      <c r="T16" s="891">
        <v>3.44</v>
      </c>
      <c r="U16" s="891">
        <v>3.27</v>
      </c>
      <c r="V16" s="891">
        <v>4.34</v>
      </c>
      <c r="W16" s="891">
        <v>4.32</v>
      </c>
      <c r="X16" s="891">
        <v>4.62</v>
      </c>
      <c r="Y16" s="891">
        <v>4.53</v>
      </c>
      <c r="Z16" s="891">
        <v>6.36</v>
      </c>
      <c r="AA16" s="891">
        <v>6.54</v>
      </c>
      <c r="AB16" s="891">
        <v>3.9</v>
      </c>
      <c r="AC16" s="891">
        <v>3.86</v>
      </c>
      <c r="AD16" s="891">
        <v>4.54</v>
      </c>
      <c r="AE16" s="891">
        <v>4.32</v>
      </c>
      <c r="AF16" s="891">
        <v>2.93</v>
      </c>
      <c r="AG16" s="891">
        <v>2.71</v>
      </c>
      <c r="AH16" s="891">
        <v>2.73</v>
      </c>
      <c r="AI16" s="891">
        <v>2.6</v>
      </c>
      <c r="AJ16" s="891">
        <v>4.0599999999999996</v>
      </c>
      <c r="AK16" s="891">
        <v>3.76</v>
      </c>
      <c r="AL16" s="891">
        <v>4.05</v>
      </c>
      <c r="AM16" s="891">
        <v>3.44</v>
      </c>
      <c r="AN16" s="891">
        <v>3.94</v>
      </c>
      <c r="AO16" s="891">
        <v>3.99</v>
      </c>
      <c r="AP16" s="891">
        <v>4.6500000000000004</v>
      </c>
      <c r="AQ16" s="891">
        <v>4.88</v>
      </c>
      <c r="AR16" s="891">
        <v>3.48</v>
      </c>
      <c r="AS16" s="891">
        <v>2.63</v>
      </c>
      <c r="AT16" s="891">
        <v>3.46</v>
      </c>
      <c r="AU16" s="891">
        <v>5.99</v>
      </c>
      <c r="AV16" s="891">
        <v>5.23</v>
      </c>
      <c r="AW16" s="891">
        <v>7.64</v>
      </c>
      <c r="AX16" s="891">
        <v>4.72</v>
      </c>
      <c r="AY16" s="891">
        <v>4.8499999999999996</v>
      </c>
      <c r="AZ16" s="891">
        <v>4.22</v>
      </c>
      <c r="BA16" s="891">
        <v>5.26</v>
      </c>
      <c r="BB16" s="891">
        <v>4.66</v>
      </c>
      <c r="BC16" s="891">
        <v>4.25</v>
      </c>
    </row>
    <row r="17" spans="2:19" x14ac:dyDescent="0.25">
      <c r="B17" s="409"/>
      <c r="C17" s="409"/>
      <c r="D17" s="409"/>
      <c r="E17" s="409"/>
      <c r="F17" s="409"/>
      <c r="G17" s="409"/>
      <c r="H17" s="409"/>
    </row>
    <row r="18" spans="2:19" x14ac:dyDescent="0.25">
      <c r="B18" s="409"/>
      <c r="C18" s="409" t="s">
        <v>278</v>
      </c>
      <c r="D18" s="409" t="s">
        <v>279</v>
      </c>
      <c r="E18" s="409" t="s">
        <v>280</v>
      </c>
      <c r="F18" s="409" t="s">
        <v>281</v>
      </c>
      <c r="G18" s="409"/>
      <c r="H18" s="409"/>
    </row>
    <row r="19" spans="2:19" x14ac:dyDescent="0.25">
      <c r="B19" s="409" t="s">
        <v>51</v>
      </c>
      <c r="C19" s="409">
        <v>3.2</v>
      </c>
      <c r="D19" s="409">
        <v>6.5</v>
      </c>
      <c r="E19" s="409">
        <v>17.8</v>
      </c>
      <c r="F19" s="409">
        <v>72.5</v>
      </c>
      <c r="G19" s="409"/>
      <c r="H19" s="409"/>
    </row>
    <row r="20" spans="2:19" x14ac:dyDescent="0.25">
      <c r="B20" s="409" t="s">
        <v>18</v>
      </c>
      <c r="C20" s="409">
        <v>2.5</v>
      </c>
      <c r="D20" s="409">
        <v>6.3</v>
      </c>
      <c r="E20" s="409">
        <v>15.2</v>
      </c>
      <c r="F20" s="409">
        <v>76</v>
      </c>
      <c r="G20" s="409"/>
      <c r="H20" s="409"/>
    </row>
    <row r="21" spans="2:19" ht="14.25" thickBot="1" x14ac:dyDescent="0.3"/>
    <row r="22" spans="2:19" ht="45" x14ac:dyDescent="0.25">
      <c r="B22" s="149" t="s">
        <v>433</v>
      </c>
    </row>
    <row r="24" spans="2:19" ht="27" customHeight="1" thickBot="1" x14ac:dyDescent="0.3">
      <c r="J24" s="228" t="s">
        <v>510</v>
      </c>
      <c r="K24" s="228" t="s">
        <v>510</v>
      </c>
      <c r="L24" s="228" t="s">
        <v>510</v>
      </c>
      <c r="M24" s="228" t="s">
        <v>510</v>
      </c>
      <c r="N24" s="228" t="s">
        <v>510</v>
      </c>
      <c r="O24" s="228" t="s">
        <v>510</v>
      </c>
      <c r="P24" s="217" t="s">
        <v>519</v>
      </c>
      <c r="R24" s="884" t="s">
        <v>800</v>
      </c>
    </row>
    <row r="25" spans="2:19" ht="33" customHeight="1" thickBot="1" x14ac:dyDescent="0.3">
      <c r="B25" s="887"/>
      <c r="C25" s="888"/>
      <c r="D25" s="888"/>
      <c r="E25" s="888"/>
      <c r="F25" s="888"/>
      <c r="G25" s="885" t="s">
        <v>519</v>
      </c>
      <c r="J25" s="1098" t="s">
        <v>512</v>
      </c>
      <c r="K25" s="1098" t="s">
        <v>514</v>
      </c>
      <c r="L25" s="1094" t="s">
        <v>515</v>
      </c>
      <c r="M25" s="1094" t="s">
        <v>516</v>
      </c>
      <c r="N25" s="1094" t="s">
        <v>152</v>
      </c>
      <c r="O25" s="217" t="s">
        <v>517</v>
      </c>
      <c r="P25" s="229">
        <v>181950842</v>
      </c>
      <c r="Q25" s="209">
        <f>P25/$P$25</f>
        <v>1</v>
      </c>
      <c r="R25" s="260">
        <f>P25-P45-P65-P85</f>
        <v>9721719</v>
      </c>
      <c r="S25" s="209">
        <f>R25/$R$25</f>
        <v>1</v>
      </c>
    </row>
    <row r="26" spans="2:19" ht="20.25" customHeight="1" thickBot="1" x14ac:dyDescent="0.3">
      <c r="B26" s="888" t="s">
        <v>543</v>
      </c>
      <c r="C26" s="889" t="s">
        <v>511</v>
      </c>
      <c r="D26" s="890" t="s">
        <v>512</v>
      </c>
      <c r="E26" s="890" t="s">
        <v>152</v>
      </c>
      <c r="F26" s="886">
        <v>2016</v>
      </c>
      <c r="G26" s="464">
        <v>3.87</v>
      </c>
      <c r="J26" s="1099"/>
      <c r="K26" s="1099"/>
      <c r="L26" s="1095"/>
      <c r="M26" s="1095"/>
      <c r="N26" s="1096"/>
      <c r="O26" s="217" t="s">
        <v>518</v>
      </c>
      <c r="P26" s="229">
        <v>175470741</v>
      </c>
      <c r="Q26" s="209">
        <f>P26/$P$26</f>
        <v>1</v>
      </c>
      <c r="R26" s="260">
        <f t="shared" ref="R26:R42" si="0">P26-P46-P66-P86</f>
        <v>11534136</v>
      </c>
      <c r="S26" s="209"/>
    </row>
    <row r="27" spans="2:19" ht="20.25" customHeight="1" thickBot="1" x14ac:dyDescent="0.3">
      <c r="B27" s="888"/>
      <c r="C27" s="889"/>
      <c r="D27" s="890"/>
      <c r="E27" s="890"/>
      <c r="F27" s="886">
        <v>2015</v>
      </c>
      <c r="G27" s="464">
        <v>3.85</v>
      </c>
      <c r="J27" s="1099"/>
      <c r="K27" s="1099"/>
      <c r="L27" s="1095"/>
      <c r="M27" s="1095"/>
      <c r="N27" s="1094" t="s">
        <v>501</v>
      </c>
      <c r="O27" s="217" t="s">
        <v>517</v>
      </c>
      <c r="P27" s="229">
        <v>10488344</v>
      </c>
      <c r="Q27" s="209">
        <f>P27/P27</f>
        <v>1</v>
      </c>
      <c r="R27" s="260">
        <f t="shared" si="0"/>
        <v>360591</v>
      </c>
    </row>
    <row r="28" spans="2:19" ht="20.25" customHeight="1" thickBot="1" x14ac:dyDescent="0.3">
      <c r="B28" s="888"/>
      <c r="C28" s="889"/>
      <c r="D28" s="890"/>
      <c r="E28" s="890" t="s">
        <v>501</v>
      </c>
      <c r="F28" s="886">
        <v>2016</v>
      </c>
      <c r="G28" s="896">
        <v>3.55</v>
      </c>
      <c r="J28" s="1099"/>
      <c r="K28" s="1099"/>
      <c r="L28" s="1095"/>
      <c r="M28" s="1096"/>
      <c r="N28" s="1096"/>
      <c r="O28" s="217" t="s">
        <v>518</v>
      </c>
      <c r="P28" s="229">
        <v>9547081</v>
      </c>
      <c r="R28" s="260">
        <f t="shared" si="0"/>
        <v>588816</v>
      </c>
    </row>
    <row r="29" spans="2:19" ht="20.25" customHeight="1" thickBot="1" x14ac:dyDescent="0.3">
      <c r="B29" s="888"/>
      <c r="C29" s="889"/>
      <c r="D29" s="890"/>
      <c r="E29" s="890"/>
      <c r="F29" s="886">
        <v>2015</v>
      </c>
      <c r="G29" s="896">
        <v>3.31</v>
      </c>
      <c r="J29" s="1099"/>
      <c r="K29" s="1099"/>
      <c r="L29" s="1095"/>
      <c r="M29" s="1094" t="s">
        <v>663</v>
      </c>
      <c r="N29" s="1094" t="s">
        <v>152</v>
      </c>
      <c r="O29" s="217" t="s">
        <v>517</v>
      </c>
      <c r="P29" s="229">
        <v>125403284</v>
      </c>
      <c r="Q29" s="895">
        <f>P29/$P$25</f>
        <v>0.68921518923226532</v>
      </c>
      <c r="R29" s="260">
        <f t="shared" si="0"/>
        <v>6882088</v>
      </c>
      <c r="S29" s="209">
        <f>R29/$R$25</f>
        <v>0.70790854991797236</v>
      </c>
    </row>
    <row r="30" spans="2:19" ht="20.25" customHeight="1" thickBot="1" x14ac:dyDescent="0.3">
      <c r="B30" s="888"/>
      <c r="C30" s="889"/>
      <c r="D30" s="890" t="s">
        <v>484</v>
      </c>
      <c r="E30" s="890" t="s">
        <v>152</v>
      </c>
      <c r="F30" s="886">
        <v>2016</v>
      </c>
      <c r="G30" s="464">
        <v>3.36</v>
      </c>
      <c r="J30" s="1099"/>
      <c r="K30" s="1099"/>
      <c r="L30" s="1095"/>
      <c r="M30" s="1095"/>
      <c r="N30" s="1096"/>
      <c r="O30" s="217" t="s">
        <v>518</v>
      </c>
      <c r="P30" s="229">
        <v>121837582</v>
      </c>
      <c r="Q30" s="209">
        <f>P30/$P$26</f>
        <v>0.69434699657420373</v>
      </c>
      <c r="R30" s="260">
        <f t="shared" si="0"/>
        <v>7926151</v>
      </c>
      <c r="S30" s="209"/>
    </row>
    <row r="31" spans="2:19" ht="20.25" customHeight="1" thickBot="1" x14ac:dyDescent="0.3">
      <c r="B31" s="888"/>
      <c r="C31" s="889"/>
      <c r="D31" s="890"/>
      <c r="E31" s="890"/>
      <c r="F31" s="886">
        <v>2015</v>
      </c>
      <c r="G31" s="464">
        <v>3.24</v>
      </c>
      <c r="J31" s="1099"/>
      <c r="K31" s="1099"/>
      <c r="L31" s="1095"/>
      <c r="M31" s="1095"/>
      <c r="N31" s="1094" t="s">
        <v>501</v>
      </c>
      <c r="O31" s="217" t="s">
        <v>517</v>
      </c>
      <c r="P31" s="229">
        <v>6649158</v>
      </c>
      <c r="Q31" s="893">
        <f>P31/P27</f>
        <v>0.63395689538787059</v>
      </c>
      <c r="R31" s="260">
        <f t="shared" si="0"/>
        <v>208351</v>
      </c>
      <c r="S31" s="893">
        <f>R31/R27</f>
        <v>0.57780421585674624</v>
      </c>
    </row>
    <row r="32" spans="2:19" ht="20.25" customHeight="1" thickBot="1" x14ac:dyDescent="0.3">
      <c r="B32" s="888"/>
      <c r="C32" s="889"/>
      <c r="D32" s="890"/>
      <c r="E32" s="890" t="s">
        <v>501</v>
      </c>
      <c r="F32" s="886">
        <v>2016</v>
      </c>
      <c r="G32" s="896">
        <v>3.34</v>
      </c>
      <c r="J32" s="1099"/>
      <c r="K32" s="1099"/>
      <c r="L32" s="1095"/>
      <c r="M32" s="1096"/>
      <c r="N32" s="1096"/>
      <c r="O32" s="217" t="s">
        <v>518</v>
      </c>
      <c r="P32" s="229">
        <v>6228814</v>
      </c>
      <c r="Q32" s="893">
        <f>P32/P28</f>
        <v>0.65243125097608368</v>
      </c>
      <c r="R32" s="260">
        <f t="shared" si="0"/>
        <v>372740</v>
      </c>
      <c r="S32" s="209"/>
    </row>
    <row r="33" spans="2:30" ht="20.25" customHeight="1" thickBot="1" x14ac:dyDescent="0.3">
      <c r="B33" s="888"/>
      <c r="C33" s="889"/>
      <c r="D33" s="890"/>
      <c r="E33" s="890"/>
      <c r="F33" s="886">
        <v>2015</v>
      </c>
      <c r="G33" s="896">
        <v>2.57</v>
      </c>
      <c r="J33" s="1099"/>
      <c r="K33" s="1099"/>
      <c r="L33" s="1095"/>
      <c r="M33" s="1094" t="s">
        <v>784</v>
      </c>
      <c r="N33" s="1094" t="s">
        <v>152</v>
      </c>
      <c r="O33" s="217" t="s">
        <v>517</v>
      </c>
      <c r="P33" s="229">
        <v>35187433</v>
      </c>
      <c r="Q33" s="209">
        <f>P33/$P$25</f>
        <v>0.19338977832265267</v>
      </c>
      <c r="R33" s="260">
        <f t="shared" si="0"/>
        <v>1683878</v>
      </c>
      <c r="S33" s="209">
        <f>R33/$R$25</f>
        <v>0.17320784523806954</v>
      </c>
    </row>
    <row r="34" spans="2:30" ht="23.25" customHeight="1" thickBot="1" x14ac:dyDescent="0.3">
      <c r="B34" s="888"/>
      <c r="C34" s="889"/>
      <c r="D34" s="890" t="s">
        <v>483</v>
      </c>
      <c r="E34" s="890" t="s">
        <v>152</v>
      </c>
      <c r="F34" s="886">
        <v>2016</v>
      </c>
      <c r="G34" s="464">
        <v>4.4400000000000004</v>
      </c>
      <c r="J34" s="1099"/>
      <c r="K34" s="1099"/>
      <c r="L34" s="1095"/>
      <c r="M34" s="1095"/>
      <c r="N34" s="1096"/>
      <c r="O34" s="217" t="s">
        <v>518</v>
      </c>
      <c r="P34" s="229">
        <v>33774235</v>
      </c>
      <c r="Q34" s="209">
        <f>P34/$P$26</f>
        <v>0.19247787299194227</v>
      </c>
      <c r="R34" s="260">
        <f t="shared" si="0"/>
        <v>2234932</v>
      </c>
      <c r="S34" s="209"/>
      <c r="V34" s="1097" t="s">
        <v>543</v>
      </c>
      <c r="W34" s="898" t="s">
        <v>511</v>
      </c>
      <c r="X34" s="899" t="s">
        <v>512</v>
      </c>
      <c r="Y34" s="899" t="s">
        <v>514</v>
      </c>
      <c r="Z34" s="899" t="s">
        <v>515</v>
      </c>
      <c r="AA34" s="899" t="s">
        <v>516</v>
      </c>
      <c r="AB34" s="899" t="s">
        <v>152</v>
      </c>
      <c r="AC34" s="899">
        <v>2016</v>
      </c>
      <c r="AD34" s="296" t="s">
        <v>501</v>
      </c>
    </row>
    <row r="35" spans="2:30" ht="23.25" customHeight="1" thickBot="1" x14ac:dyDescent="0.3">
      <c r="B35" s="888"/>
      <c r="C35" s="889"/>
      <c r="D35" s="890"/>
      <c r="E35" s="890"/>
      <c r="F35" s="886">
        <v>2015</v>
      </c>
      <c r="G35" s="464">
        <v>4.3600000000000003</v>
      </c>
      <c r="J35" s="1099"/>
      <c r="K35" s="1099"/>
      <c r="L35" s="1095"/>
      <c r="M35" s="1095"/>
      <c r="N35" s="1094" t="s">
        <v>501</v>
      </c>
      <c r="O35" s="217" t="s">
        <v>517</v>
      </c>
      <c r="P35" s="229">
        <v>2125211</v>
      </c>
      <c r="Q35" s="209">
        <f>P35/P35</f>
        <v>1</v>
      </c>
      <c r="R35" s="260">
        <f t="shared" si="0"/>
        <v>93351</v>
      </c>
      <c r="V35" s="1097"/>
      <c r="W35" s="898" t="s">
        <v>546</v>
      </c>
      <c r="X35" s="899" t="s">
        <v>512</v>
      </c>
      <c r="Y35" s="899" t="s">
        <v>514</v>
      </c>
      <c r="Z35" s="899" t="s">
        <v>515</v>
      </c>
      <c r="AA35" s="899" t="s">
        <v>516</v>
      </c>
      <c r="AB35" s="899" t="s">
        <v>152</v>
      </c>
      <c r="AC35" s="899">
        <v>2016</v>
      </c>
      <c r="AD35" s="900">
        <v>3.55</v>
      </c>
    </row>
    <row r="36" spans="2:30" ht="23.25" customHeight="1" thickBot="1" x14ac:dyDescent="0.3">
      <c r="B36" s="888"/>
      <c r="C36" s="889"/>
      <c r="D36" s="890"/>
      <c r="E36" s="890" t="s">
        <v>501</v>
      </c>
      <c r="F36" s="886">
        <v>2016</v>
      </c>
      <c r="G36" s="896">
        <v>4.28</v>
      </c>
      <c r="J36" s="1099"/>
      <c r="K36" s="1099"/>
      <c r="L36" s="1095"/>
      <c r="M36" s="1096"/>
      <c r="N36" s="1096"/>
      <c r="O36" s="217" t="s">
        <v>518</v>
      </c>
      <c r="P36" s="229">
        <v>1826995</v>
      </c>
      <c r="R36" s="260">
        <f t="shared" si="0"/>
        <v>137223</v>
      </c>
      <c r="V36" s="1097"/>
      <c r="W36" s="898" t="s">
        <v>547</v>
      </c>
      <c r="X36" s="899" t="s">
        <v>512</v>
      </c>
      <c r="Y36" s="899" t="s">
        <v>514</v>
      </c>
      <c r="Z36" s="899" t="s">
        <v>515</v>
      </c>
      <c r="AA36" s="899" t="s">
        <v>516</v>
      </c>
      <c r="AB36" s="899" t="s">
        <v>152</v>
      </c>
      <c r="AC36" s="899">
        <v>2016</v>
      </c>
      <c r="AD36" s="902">
        <v>3.59</v>
      </c>
    </row>
    <row r="37" spans="2:30" ht="23.25" customHeight="1" thickBot="1" x14ac:dyDescent="0.3">
      <c r="B37" s="888"/>
      <c r="C37" s="889"/>
      <c r="D37" s="890"/>
      <c r="E37" s="890"/>
      <c r="F37" s="886">
        <v>2015</v>
      </c>
      <c r="G37" s="896">
        <v>3.73</v>
      </c>
      <c r="J37" s="1099"/>
      <c r="K37" s="1099"/>
      <c r="L37" s="1095"/>
      <c r="M37" s="1094" t="s">
        <v>785</v>
      </c>
      <c r="N37" s="1094" t="s">
        <v>152</v>
      </c>
      <c r="O37" s="217" t="s">
        <v>517</v>
      </c>
      <c r="P37" s="229">
        <v>13891617</v>
      </c>
      <c r="Q37" s="209">
        <f>P37/$P$25</f>
        <v>7.6348187495609385E-2</v>
      </c>
      <c r="R37" s="260">
        <f t="shared" si="0"/>
        <v>563446</v>
      </c>
      <c r="S37" s="209">
        <f>R37/$R$25</f>
        <v>5.7957445591669536E-2</v>
      </c>
      <c r="V37" s="1097"/>
      <c r="W37" s="898" t="s">
        <v>684</v>
      </c>
      <c r="X37" s="899" t="s">
        <v>512</v>
      </c>
      <c r="Y37" s="899" t="s">
        <v>514</v>
      </c>
      <c r="Z37" s="899" t="s">
        <v>515</v>
      </c>
      <c r="AA37" s="899" t="s">
        <v>516</v>
      </c>
      <c r="AB37" s="899" t="s">
        <v>152</v>
      </c>
      <c r="AC37" s="899">
        <v>2016</v>
      </c>
      <c r="AD37" s="900">
        <v>2.93</v>
      </c>
    </row>
    <row r="38" spans="2:30" ht="23.25" customHeight="1" thickBot="1" x14ac:dyDescent="0.3">
      <c r="B38" s="888"/>
      <c r="C38" s="889"/>
      <c r="D38" s="890" t="s">
        <v>485</v>
      </c>
      <c r="E38" s="890" t="s">
        <v>152</v>
      </c>
      <c r="F38" s="886">
        <v>2016</v>
      </c>
      <c r="G38" s="464">
        <v>3.29</v>
      </c>
      <c r="J38" s="1099"/>
      <c r="K38" s="1099"/>
      <c r="L38" s="1095"/>
      <c r="M38" s="1095"/>
      <c r="N38" s="1096"/>
      <c r="O38" s="217" t="s">
        <v>518</v>
      </c>
      <c r="P38" s="229">
        <v>12633474</v>
      </c>
      <c r="Q38" s="209">
        <f>P38/$P$26</f>
        <v>7.1997610131480552E-2</v>
      </c>
      <c r="R38" s="260">
        <f t="shared" si="0"/>
        <v>697502</v>
      </c>
      <c r="S38" s="209"/>
      <c r="V38" s="1097"/>
      <c r="W38" s="898" t="s">
        <v>685</v>
      </c>
      <c r="X38" s="899" t="s">
        <v>512</v>
      </c>
      <c r="Y38" s="899" t="s">
        <v>514</v>
      </c>
      <c r="Z38" s="899" t="s">
        <v>515</v>
      </c>
      <c r="AA38" s="899" t="s">
        <v>516</v>
      </c>
      <c r="AB38" s="899" t="s">
        <v>152</v>
      </c>
      <c r="AC38" s="899">
        <v>2016</v>
      </c>
      <c r="AD38" s="900">
        <v>5.15</v>
      </c>
    </row>
    <row r="39" spans="2:30" ht="23.25" customHeight="1" thickBot="1" x14ac:dyDescent="0.3">
      <c r="B39" s="888"/>
      <c r="C39" s="889"/>
      <c r="D39" s="890"/>
      <c r="E39" s="890"/>
      <c r="F39" s="886">
        <v>2015</v>
      </c>
      <c r="G39" s="464">
        <v>3.39</v>
      </c>
      <c r="J39" s="1099"/>
      <c r="K39" s="1099"/>
      <c r="L39" s="1095"/>
      <c r="M39" s="1095"/>
      <c r="N39" s="1094" t="s">
        <v>501</v>
      </c>
      <c r="O39" s="217" t="s">
        <v>517</v>
      </c>
      <c r="P39" s="229">
        <v>1089319</v>
      </c>
      <c r="Q39" s="209">
        <f>P39/P39</f>
        <v>1</v>
      </c>
      <c r="R39" s="260"/>
      <c r="V39" s="1097"/>
      <c r="W39" s="898" t="s">
        <v>686</v>
      </c>
      <c r="X39" s="899" t="s">
        <v>512</v>
      </c>
      <c r="Y39" s="899" t="s">
        <v>514</v>
      </c>
      <c r="Z39" s="899" t="s">
        <v>515</v>
      </c>
      <c r="AA39" s="899" t="s">
        <v>516</v>
      </c>
      <c r="AB39" s="899" t="s">
        <v>152</v>
      </c>
      <c r="AC39" s="899">
        <v>2016</v>
      </c>
      <c r="AD39" s="900"/>
    </row>
    <row r="40" spans="2:30" ht="23.25" customHeight="1" thickBot="1" x14ac:dyDescent="0.3">
      <c r="B40" s="888"/>
      <c r="C40" s="889"/>
      <c r="D40" s="890"/>
      <c r="E40" s="890" t="s">
        <v>501</v>
      </c>
      <c r="F40" s="886">
        <v>2016</v>
      </c>
      <c r="G40" s="896">
        <v>2.98</v>
      </c>
      <c r="J40" s="1099"/>
      <c r="K40" s="1099"/>
      <c r="L40" s="1095"/>
      <c r="M40" s="1096"/>
      <c r="N40" s="1096"/>
      <c r="O40" s="217" t="s">
        <v>518</v>
      </c>
      <c r="P40" s="229">
        <v>933441</v>
      </c>
      <c r="R40" s="260"/>
      <c r="V40" s="1097"/>
      <c r="W40" s="898" t="s">
        <v>687</v>
      </c>
      <c r="X40" s="899" t="s">
        <v>512</v>
      </c>
      <c r="Y40" s="899" t="s">
        <v>514</v>
      </c>
      <c r="Z40" s="899" t="s">
        <v>515</v>
      </c>
      <c r="AA40" s="899" t="s">
        <v>516</v>
      </c>
      <c r="AB40" s="899" t="s">
        <v>152</v>
      </c>
      <c r="AC40" s="899">
        <v>2016</v>
      </c>
      <c r="AD40" s="900">
        <v>3.3</v>
      </c>
    </row>
    <row r="41" spans="2:30" ht="23.25" customHeight="1" thickBot="1" x14ac:dyDescent="0.3">
      <c r="B41" s="888"/>
      <c r="C41" s="889"/>
      <c r="D41" s="890"/>
      <c r="E41" s="890"/>
      <c r="F41" s="886">
        <v>2015</v>
      </c>
      <c r="G41" s="896">
        <v>3.14</v>
      </c>
      <c r="J41" s="1099"/>
      <c r="K41" s="1099"/>
      <c r="L41" s="1095"/>
      <c r="M41" s="1094" t="s">
        <v>786</v>
      </c>
      <c r="N41" s="1094" t="s">
        <v>152</v>
      </c>
      <c r="O41" s="217" t="s">
        <v>517</v>
      </c>
      <c r="P41" s="229">
        <v>7468508</v>
      </c>
      <c r="Q41" s="209">
        <f>P41/$P$25</f>
        <v>4.1046844949472673E-2</v>
      </c>
      <c r="R41" s="260">
        <f t="shared" si="0"/>
        <v>592309</v>
      </c>
      <c r="S41" s="209">
        <f>R41/$R$25</f>
        <v>6.0926364977222647E-2</v>
      </c>
      <c r="V41" s="1097"/>
      <c r="W41" s="898" t="s">
        <v>688</v>
      </c>
      <c r="X41" s="899" t="s">
        <v>512</v>
      </c>
      <c r="Y41" s="899" t="s">
        <v>514</v>
      </c>
      <c r="Z41" s="899" t="s">
        <v>515</v>
      </c>
      <c r="AA41" s="899" t="s">
        <v>516</v>
      </c>
      <c r="AB41" s="899" t="s">
        <v>152</v>
      </c>
      <c r="AC41" s="899">
        <v>2016</v>
      </c>
      <c r="AD41" s="900"/>
    </row>
    <row r="42" spans="2:30" ht="23.25" customHeight="1" thickBot="1" x14ac:dyDescent="0.3">
      <c r="B42" s="888"/>
      <c r="C42" s="889"/>
      <c r="D42" s="890" t="s">
        <v>513</v>
      </c>
      <c r="E42" s="890" t="s">
        <v>152</v>
      </c>
      <c r="F42" s="886">
        <v>2016</v>
      </c>
      <c r="G42" s="464">
        <v>4.0629999999999997</v>
      </c>
      <c r="J42" s="1099"/>
      <c r="K42" s="1099"/>
      <c r="L42" s="1095"/>
      <c r="M42" s="1095"/>
      <c r="N42" s="1096"/>
      <c r="O42" s="217" t="s">
        <v>518</v>
      </c>
      <c r="P42" s="229">
        <v>7225450</v>
      </c>
      <c r="Q42" s="209">
        <f>P42/$P$26</f>
        <v>4.1177520302373372E-2</v>
      </c>
      <c r="R42" s="260">
        <f t="shared" si="0"/>
        <v>675552</v>
      </c>
      <c r="S42" s="209"/>
      <c r="V42" s="1097"/>
      <c r="W42" s="898" t="s">
        <v>548</v>
      </c>
      <c r="X42" s="899" t="s">
        <v>512</v>
      </c>
      <c r="Y42" s="899" t="s">
        <v>514</v>
      </c>
      <c r="Z42" s="899" t="s">
        <v>515</v>
      </c>
      <c r="AA42" s="899" t="s">
        <v>516</v>
      </c>
      <c r="AB42" s="899" t="s">
        <v>152</v>
      </c>
      <c r="AC42" s="899">
        <v>2016</v>
      </c>
      <c r="AD42" s="900">
        <v>4.37</v>
      </c>
    </row>
    <row r="43" spans="2:30" ht="23.25" customHeight="1" thickBot="1" x14ac:dyDescent="0.3">
      <c r="B43" s="888"/>
      <c r="C43" s="889"/>
      <c r="D43" s="890"/>
      <c r="E43" s="890"/>
      <c r="F43" s="886">
        <v>2015</v>
      </c>
      <c r="G43" s="464">
        <v>3.93</v>
      </c>
      <c r="J43" s="1099"/>
      <c r="K43" s="1099"/>
      <c r="L43" s="1095"/>
      <c r="M43" s="1095"/>
      <c r="N43" s="1094" t="s">
        <v>501</v>
      </c>
      <c r="O43" s="217" t="s">
        <v>517</v>
      </c>
      <c r="P43" s="229">
        <v>624657</v>
      </c>
      <c r="Q43" s="209">
        <f>P43/P43</f>
        <v>1</v>
      </c>
      <c r="R43" s="260"/>
      <c r="V43" s="1097"/>
      <c r="W43" s="898" t="s">
        <v>549</v>
      </c>
      <c r="X43" s="899" t="s">
        <v>512</v>
      </c>
      <c r="Y43" s="899" t="s">
        <v>514</v>
      </c>
      <c r="Z43" s="899" t="s">
        <v>515</v>
      </c>
      <c r="AA43" s="899" t="s">
        <v>516</v>
      </c>
      <c r="AB43" s="899" t="s">
        <v>152</v>
      </c>
      <c r="AC43" s="899">
        <v>2016</v>
      </c>
      <c r="AD43" s="900">
        <v>3.53</v>
      </c>
    </row>
    <row r="44" spans="2:30" ht="23.25" customHeight="1" thickBot="1" x14ac:dyDescent="0.3">
      <c r="B44" s="888"/>
      <c r="C44" s="889"/>
      <c r="D44" s="890"/>
      <c r="E44" s="890" t="s">
        <v>501</v>
      </c>
      <c r="F44" s="886">
        <v>2016</v>
      </c>
      <c r="G44" s="897">
        <v>3.9</v>
      </c>
      <c r="J44" s="1100"/>
      <c r="K44" s="1100"/>
      <c r="L44" s="1096"/>
      <c r="M44" s="1096"/>
      <c r="N44" s="1096"/>
      <c r="O44" s="217" t="s">
        <v>518</v>
      </c>
      <c r="P44" s="229">
        <v>557831</v>
      </c>
      <c r="R44" s="260"/>
      <c r="V44" s="1097"/>
      <c r="W44" s="898" t="s">
        <v>550</v>
      </c>
      <c r="X44" s="899" t="s">
        <v>512</v>
      </c>
      <c r="Y44" s="899" t="s">
        <v>514</v>
      </c>
      <c r="Z44" s="899" t="s">
        <v>515</v>
      </c>
      <c r="AA44" s="899" t="s">
        <v>516</v>
      </c>
      <c r="AB44" s="899" t="s">
        <v>152</v>
      </c>
      <c r="AC44" s="899">
        <v>2016</v>
      </c>
      <c r="AD44" s="900">
        <v>5.14</v>
      </c>
    </row>
    <row r="45" spans="2:30" ht="23.25" customHeight="1" thickBot="1" x14ac:dyDescent="0.3">
      <c r="B45" s="888"/>
      <c r="C45" s="889"/>
      <c r="D45" s="890"/>
      <c r="E45" s="890"/>
      <c r="F45" s="886">
        <v>2015</v>
      </c>
      <c r="G45" s="896">
        <v>3.62</v>
      </c>
      <c r="J45" s="1092" t="s">
        <v>484</v>
      </c>
      <c r="K45" s="1092" t="s">
        <v>514</v>
      </c>
      <c r="L45" s="1093" t="s">
        <v>515</v>
      </c>
      <c r="M45" s="1093" t="s">
        <v>516</v>
      </c>
      <c r="N45" s="1093" t="s">
        <v>152</v>
      </c>
      <c r="O45" s="217" t="s">
        <v>517</v>
      </c>
      <c r="P45" s="229">
        <v>16088694</v>
      </c>
      <c r="Q45" s="209">
        <f>P45/$P$45</f>
        <v>1</v>
      </c>
      <c r="V45" s="1097"/>
      <c r="W45" s="898" t="s">
        <v>689</v>
      </c>
      <c r="X45" s="899" t="s">
        <v>512</v>
      </c>
      <c r="Y45" s="899" t="s">
        <v>514</v>
      </c>
      <c r="Z45" s="899" t="s">
        <v>515</v>
      </c>
      <c r="AA45" s="899" t="s">
        <v>516</v>
      </c>
      <c r="AB45" s="899" t="s">
        <v>152</v>
      </c>
      <c r="AC45" s="899">
        <v>2016</v>
      </c>
      <c r="AD45" s="900">
        <v>3.11</v>
      </c>
    </row>
    <row r="46" spans="2:30" ht="23.25" customHeight="1" thickBot="1" x14ac:dyDescent="0.3">
      <c r="J46" s="1092"/>
      <c r="K46" s="1092"/>
      <c r="L46" s="1093"/>
      <c r="M46" s="1093"/>
      <c r="N46" s="1093"/>
      <c r="O46" s="217" t="s">
        <v>518</v>
      </c>
      <c r="P46" s="229">
        <v>16678131</v>
      </c>
      <c r="AD46" s="900">
        <v>1.78</v>
      </c>
    </row>
    <row r="47" spans="2:30" x14ac:dyDescent="0.25">
      <c r="J47" s="1092"/>
      <c r="K47" s="1092"/>
      <c r="L47" s="1093"/>
      <c r="M47" s="1093"/>
      <c r="N47" s="1093" t="s">
        <v>501</v>
      </c>
      <c r="O47" s="217" t="s">
        <v>517</v>
      </c>
      <c r="P47" s="229">
        <v>565372</v>
      </c>
      <c r="Q47" s="209">
        <f>P47/$P$47</f>
        <v>1</v>
      </c>
    </row>
    <row r="48" spans="2:30" x14ac:dyDescent="0.25">
      <c r="J48" s="1092"/>
      <c r="K48" s="1092"/>
      <c r="L48" s="1093"/>
      <c r="M48" s="1093"/>
      <c r="N48" s="1093"/>
      <c r="O48" s="217" t="s">
        <v>518</v>
      </c>
      <c r="P48" s="229">
        <v>816210</v>
      </c>
    </row>
    <row r="49" spans="10:17" x14ac:dyDescent="0.25">
      <c r="J49" s="1092"/>
      <c r="K49" s="1092"/>
      <c r="L49" s="1093"/>
      <c r="M49" s="1093" t="s">
        <v>663</v>
      </c>
      <c r="N49" s="1093" t="s">
        <v>152</v>
      </c>
      <c r="O49" s="217" t="s">
        <v>517</v>
      </c>
      <c r="P49" s="229">
        <v>9474849</v>
      </c>
      <c r="Q49" s="892">
        <f>P49/$P$45</f>
        <v>0.5889134941593146</v>
      </c>
    </row>
    <row r="50" spans="10:17" x14ac:dyDescent="0.25">
      <c r="J50" s="1092"/>
      <c r="K50" s="1092"/>
      <c r="L50" s="1093"/>
      <c r="M50" s="1093"/>
      <c r="N50" s="1093"/>
      <c r="O50" s="217" t="s">
        <v>518</v>
      </c>
      <c r="P50" s="229">
        <v>10058068</v>
      </c>
    </row>
    <row r="51" spans="10:17" x14ac:dyDescent="0.25">
      <c r="J51" s="1092"/>
      <c r="K51" s="1092"/>
      <c r="L51" s="1093"/>
      <c r="M51" s="1093"/>
      <c r="N51" s="1093" t="s">
        <v>501</v>
      </c>
      <c r="O51" s="217" t="s">
        <v>517</v>
      </c>
      <c r="P51" s="229">
        <v>366440</v>
      </c>
      <c r="Q51" s="893">
        <f>P51/$P$47</f>
        <v>0.64813963195913482</v>
      </c>
    </row>
    <row r="52" spans="10:17" x14ac:dyDescent="0.25">
      <c r="J52" s="1092"/>
      <c r="K52" s="1092"/>
      <c r="L52" s="1093"/>
      <c r="M52" s="1093"/>
      <c r="N52" s="1093"/>
      <c r="O52" s="217" t="s">
        <v>518</v>
      </c>
      <c r="P52" s="229">
        <v>555687</v>
      </c>
      <c r="Q52" s="893">
        <f>P52/$P$48</f>
        <v>0.68081376116440617</v>
      </c>
    </row>
    <row r="53" spans="10:17" x14ac:dyDescent="0.25">
      <c r="J53" s="1092"/>
      <c r="K53" s="1092"/>
      <c r="L53" s="1093"/>
      <c r="M53" s="1093" t="s">
        <v>784</v>
      </c>
      <c r="N53" s="1093" t="s">
        <v>152</v>
      </c>
      <c r="O53" s="217" t="s">
        <v>517</v>
      </c>
      <c r="P53" s="229">
        <v>5557200</v>
      </c>
      <c r="Q53" s="209">
        <f>P53/$P$45</f>
        <v>0.34541026139225472</v>
      </c>
    </row>
    <row r="54" spans="10:17" x14ac:dyDescent="0.25">
      <c r="J54" s="1092"/>
      <c r="K54" s="1092"/>
      <c r="L54" s="1093"/>
      <c r="M54" s="1093"/>
      <c r="N54" s="1093"/>
      <c r="O54" s="217" t="s">
        <v>518</v>
      </c>
      <c r="P54" s="229">
        <v>5647791</v>
      </c>
    </row>
    <row r="55" spans="10:17" x14ac:dyDescent="0.25">
      <c r="J55" s="1092"/>
      <c r="K55" s="1092"/>
      <c r="L55" s="1093"/>
      <c r="M55" s="1093"/>
      <c r="N55" s="1093" t="s">
        <v>501</v>
      </c>
      <c r="O55" s="217" t="s">
        <v>517</v>
      </c>
      <c r="P55" s="229">
        <v>174242</v>
      </c>
      <c r="Q55" s="209">
        <f>P55/$P$47</f>
        <v>0.30819000587223988</v>
      </c>
    </row>
    <row r="56" spans="10:17" x14ac:dyDescent="0.25">
      <c r="J56" s="1092"/>
      <c r="K56" s="1092"/>
      <c r="L56" s="1093"/>
      <c r="M56" s="1093"/>
      <c r="N56" s="1093"/>
      <c r="O56" s="217" t="s">
        <v>518</v>
      </c>
      <c r="P56" s="229">
        <v>217157</v>
      </c>
    </row>
    <row r="57" spans="10:17" x14ac:dyDescent="0.25">
      <c r="J57" s="1092"/>
      <c r="K57" s="1092"/>
      <c r="L57" s="1093"/>
      <c r="M57" s="1093" t="s">
        <v>785</v>
      </c>
      <c r="N57" s="1093" t="s">
        <v>152</v>
      </c>
      <c r="O57" s="217" t="s">
        <v>517</v>
      </c>
      <c r="P57" s="229">
        <v>589465</v>
      </c>
      <c r="Q57" s="209">
        <f>P57/$P$45</f>
        <v>3.6638461767002341E-2</v>
      </c>
    </row>
    <row r="58" spans="10:17" x14ac:dyDescent="0.25">
      <c r="J58" s="1092"/>
      <c r="K58" s="1092"/>
      <c r="L58" s="1093"/>
      <c r="M58" s="1093"/>
      <c r="N58" s="1093"/>
      <c r="O58" s="217" t="s">
        <v>518</v>
      </c>
      <c r="P58" s="229">
        <v>493503</v>
      </c>
    </row>
    <row r="59" spans="10:17" x14ac:dyDescent="0.25">
      <c r="J59" s="1092"/>
      <c r="K59" s="1092"/>
      <c r="L59" s="1093"/>
      <c r="M59" s="1093"/>
      <c r="N59" s="1093" t="s">
        <v>501</v>
      </c>
      <c r="O59" s="217" t="s">
        <v>517</v>
      </c>
      <c r="P59" s="230" t="s">
        <v>510</v>
      </c>
      <c r="Q59" s="209"/>
    </row>
    <row r="60" spans="10:17" x14ac:dyDescent="0.25">
      <c r="J60" s="1092"/>
      <c r="K60" s="1092"/>
      <c r="L60" s="1093"/>
      <c r="M60" s="1093"/>
      <c r="N60" s="1093"/>
      <c r="O60" s="217" t="s">
        <v>518</v>
      </c>
      <c r="P60" s="230" t="s">
        <v>510</v>
      </c>
    </row>
    <row r="61" spans="10:17" x14ac:dyDescent="0.25">
      <c r="J61" s="1092"/>
      <c r="K61" s="1092"/>
      <c r="L61" s="1093"/>
      <c r="M61" s="1093" t="s">
        <v>786</v>
      </c>
      <c r="N61" s="1093" t="s">
        <v>152</v>
      </c>
      <c r="O61" s="217" t="s">
        <v>517</v>
      </c>
      <c r="P61" s="229">
        <v>467180</v>
      </c>
      <c r="Q61" s="209">
        <f>P61/$P$45</f>
        <v>2.9037782681428335E-2</v>
      </c>
    </row>
    <row r="62" spans="10:17" x14ac:dyDescent="0.25">
      <c r="J62" s="1092"/>
      <c r="K62" s="1092"/>
      <c r="L62" s="1093"/>
      <c r="M62" s="1093"/>
      <c r="N62" s="1093"/>
      <c r="O62" s="217" t="s">
        <v>518</v>
      </c>
      <c r="P62" s="229">
        <v>478769</v>
      </c>
    </row>
    <row r="63" spans="10:17" x14ac:dyDescent="0.25">
      <c r="J63" s="1092"/>
      <c r="K63" s="1092"/>
      <c r="L63" s="1093"/>
      <c r="M63" s="1093"/>
      <c r="N63" s="1093" t="s">
        <v>501</v>
      </c>
      <c r="O63" s="217" t="s">
        <v>517</v>
      </c>
      <c r="P63" s="230" t="s">
        <v>510</v>
      </c>
    </row>
    <row r="64" spans="10:17" x14ac:dyDescent="0.25">
      <c r="J64" s="1092"/>
      <c r="K64" s="1092"/>
      <c r="L64" s="1093"/>
      <c r="M64" s="1093"/>
      <c r="N64" s="1093"/>
      <c r="O64" s="217" t="s">
        <v>518</v>
      </c>
      <c r="P64" s="230" t="s">
        <v>510</v>
      </c>
    </row>
    <row r="65" spans="10:17" x14ac:dyDescent="0.25">
      <c r="J65" s="1092" t="s">
        <v>483</v>
      </c>
      <c r="K65" s="1092" t="s">
        <v>514</v>
      </c>
      <c r="L65" s="1093" t="s">
        <v>515</v>
      </c>
      <c r="M65" s="1093" t="s">
        <v>516</v>
      </c>
      <c r="N65" s="1093" t="s">
        <v>152</v>
      </c>
      <c r="O65" s="217" t="s">
        <v>517</v>
      </c>
      <c r="P65" s="229">
        <v>85923673</v>
      </c>
      <c r="Q65" s="209">
        <f>P65/$P$65</f>
        <v>1</v>
      </c>
    </row>
    <row r="66" spans="10:17" x14ac:dyDescent="0.25">
      <c r="J66" s="1092"/>
      <c r="K66" s="1092"/>
      <c r="L66" s="1093"/>
      <c r="M66" s="1093"/>
      <c r="N66" s="1093"/>
      <c r="O66" s="217" t="s">
        <v>518</v>
      </c>
      <c r="P66" s="229">
        <v>79391256</v>
      </c>
    </row>
    <row r="67" spans="10:17" x14ac:dyDescent="0.25">
      <c r="J67" s="1092"/>
      <c r="K67" s="1092"/>
      <c r="L67" s="1093"/>
      <c r="M67" s="1093"/>
      <c r="N67" s="1093" t="s">
        <v>501</v>
      </c>
      <c r="O67" s="217" t="s">
        <v>517</v>
      </c>
      <c r="P67" s="229">
        <v>5954368</v>
      </c>
    </row>
    <row r="68" spans="10:17" x14ac:dyDescent="0.25">
      <c r="J68" s="1092"/>
      <c r="K68" s="1092"/>
      <c r="L68" s="1093"/>
      <c r="M68" s="1093"/>
      <c r="N68" s="1093"/>
      <c r="O68" s="217" t="s">
        <v>518</v>
      </c>
      <c r="P68" s="229">
        <v>5292465</v>
      </c>
    </row>
    <row r="69" spans="10:17" x14ac:dyDescent="0.25">
      <c r="J69" s="1092"/>
      <c r="K69" s="1092"/>
      <c r="L69" s="1093"/>
      <c r="M69" s="1093" t="s">
        <v>663</v>
      </c>
      <c r="N69" s="1093" t="s">
        <v>152</v>
      </c>
      <c r="O69" s="217" t="s">
        <v>517</v>
      </c>
      <c r="P69" s="229">
        <v>54950263</v>
      </c>
      <c r="Q69" s="892">
        <f>P69/$P$65</f>
        <v>0.63952413905769601</v>
      </c>
    </row>
    <row r="70" spans="10:17" x14ac:dyDescent="0.25">
      <c r="J70" s="1092"/>
      <c r="K70" s="1092"/>
      <c r="L70" s="1093"/>
      <c r="M70" s="1093"/>
      <c r="N70" s="1093"/>
      <c r="O70" s="217" t="s">
        <v>518</v>
      </c>
      <c r="P70" s="229">
        <v>51976694</v>
      </c>
    </row>
    <row r="71" spans="10:17" x14ac:dyDescent="0.25">
      <c r="J71" s="1092"/>
      <c r="K71" s="1092"/>
      <c r="L71" s="1093"/>
      <c r="M71" s="1093"/>
      <c r="N71" s="1093" t="s">
        <v>501</v>
      </c>
      <c r="O71" s="217" t="s">
        <v>517</v>
      </c>
      <c r="P71" s="229">
        <v>3428707</v>
      </c>
      <c r="Q71" s="894">
        <f>P71/$P$67</f>
        <v>0.57583054994249605</v>
      </c>
    </row>
    <row r="72" spans="10:17" x14ac:dyDescent="0.25">
      <c r="J72" s="1092"/>
      <c r="K72" s="1092"/>
      <c r="L72" s="1093"/>
      <c r="M72" s="1093"/>
      <c r="N72" s="1093"/>
      <c r="O72" s="217" t="s">
        <v>518</v>
      </c>
      <c r="P72" s="229">
        <v>3244642</v>
      </c>
      <c r="Q72" s="894">
        <f>P72/$P$68</f>
        <v>0.61306820167917975</v>
      </c>
    </row>
    <row r="73" spans="10:17" x14ac:dyDescent="0.25">
      <c r="J73" s="1092"/>
      <c r="K73" s="1092"/>
      <c r="L73" s="1093"/>
      <c r="M73" s="1093" t="s">
        <v>784</v>
      </c>
      <c r="N73" s="1093" t="s">
        <v>152</v>
      </c>
      <c r="O73" s="217" t="s">
        <v>517</v>
      </c>
      <c r="P73" s="229">
        <v>19238797</v>
      </c>
      <c r="Q73" s="209">
        <f>P73/$P$65</f>
        <v>0.22390566334379117</v>
      </c>
    </row>
    <row r="74" spans="10:17" x14ac:dyDescent="0.25">
      <c r="J74" s="1092"/>
      <c r="K74" s="1092"/>
      <c r="L74" s="1093"/>
      <c r="M74" s="1093"/>
      <c r="N74" s="1093"/>
      <c r="O74" s="217" t="s">
        <v>518</v>
      </c>
      <c r="P74" s="229">
        <v>16977679</v>
      </c>
    </row>
    <row r="75" spans="10:17" x14ac:dyDescent="0.25">
      <c r="J75" s="1092"/>
      <c r="K75" s="1092"/>
      <c r="L75" s="1093"/>
      <c r="M75" s="1093"/>
      <c r="N75" s="1093" t="s">
        <v>501</v>
      </c>
      <c r="O75" s="217" t="s">
        <v>517</v>
      </c>
      <c r="P75" s="229">
        <v>1381419</v>
      </c>
    </row>
    <row r="76" spans="10:17" x14ac:dyDescent="0.25">
      <c r="J76" s="1092"/>
      <c r="K76" s="1092"/>
      <c r="L76" s="1093"/>
      <c r="M76" s="1093"/>
      <c r="N76" s="1093"/>
      <c r="O76" s="217" t="s">
        <v>518</v>
      </c>
      <c r="P76" s="229">
        <v>1079142</v>
      </c>
    </row>
    <row r="77" spans="10:17" x14ac:dyDescent="0.25">
      <c r="J77" s="1092"/>
      <c r="K77" s="1092"/>
      <c r="L77" s="1093"/>
      <c r="M77" s="1093" t="s">
        <v>785</v>
      </c>
      <c r="N77" s="1093" t="s">
        <v>152</v>
      </c>
      <c r="O77" s="217" t="s">
        <v>517</v>
      </c>
      <c r="P77" s="229">
        <v>8246252</v>
      </c>
      <c r="Q77" s="209">
        <f>P77/$P$65</f>
        <v>9.5971828392391934E-2</v>
      </c>
    </row>
    <row r="78" spans="10:17" x14ac:dyDescent="0.25">
      <c r="J78" s="1092"/>
      <c r="K78" s="1092"/>
      <c r="L78" s="1093"/>
      <c r="M78" s="1093"/>
      <c r="N78" s="1093"/>
      <c r="O78" s="217" t="s">
        <v>518</v>
      </c>
      <c r="P78" s="229">
        <v>7464776</v>
      </c>
    </row>
    <row r="79" spans="10:17" x14ac:dyDescent="0.25">
      <c r="J79" s="1092"/>
      <c r="K79" s="1092"/>
      <c r="L79" s="1093"/>
      <c r="M79" s="1093"/>
      <c r="N79" s="1093" t="s">
        <v>501</v>
      </c>
      <c r="O79" s="217" t="s">
        <v>517</v>
      </c>
      <c r="P79" s="229">
        <v>735958</v>
      </c>
    </row>
    <row r="80" spans="10:17" x14ac:dyDescent="0.25">
      <c r="J80" s="1092"/>
      <c r="K80" s="1092"/>
      <c r="L80" s="1093"/>
      <c r="M80" s="1093"/>
      <c r="N80" s="1093"/>
      <c r="O80" s="217" t="s">
        <v>518</v>
      </c>
      <c r="P80" s="229">
        <v>647826</v>
      </c>
    </row>
    <row r="81" spans="10:17" x14ac:dyDescent="0.25">
      <c r="J81" s="1092"/>
      <c r="K81" s="1092"/>
      <c r="L81" s="1093"/>
      <c r="M81" s="1093" t="s">
        <v>786</v>
      </c>
      <c r="N81" s="1093" t="s">
        <v>152</v>
      </c>
      <c r="O81" s="217" t="s">
        <v>517</v>
      </c>
      <c r="P81" s="229">
        <v>3488360</v>
      </c>
      <c r="Q81" s="209">
        <f>P81/$P$65</f>
        <v>4.0598357567884699E-2</v>
      </c>
    </row>
    <row r="82" spans="10:17" x14ac:dyDescent="0.25">
      <c r="J82" s="1092"/>
      <c r="K82" s="1092"/>
      <c r="L82" s="1093"/>
      <c r="M82" s="1093"/>
      <c r="N82" s="1093"/>
      <c r="O82" s="217" t="s">
        <v>518</v>
      </c>
      <c r="P82" s="229">
        <v>2972107</v>
      </c>
    </row>
    <row r="83" spans="10:17" x14ac:dyDescent="0.25">
      <c r="J83" s="1092"/>
      <c r="K83" s="1092"/>
      <c r="L83" s="1093"/>
      <c r="M83" s="1093"/>
      <c r="N83" s="1093" t="s">
        <v>501</v>
      </c>
      <c r="O83" s="217" t="s">
        <v>517</v>
      </c>
      <c r="P83" s="229">
        <v>408284</v>
      </c>
    </row>
    <row r="84" spans="10:17" x14ac:dyDescent="0.25">
      <c r="J84" s="1092"/>
      <c r="K84" s="1092"/>
      <c r="L84" s="1093"/>
      <c r="M84" s="1093"/>
      <c r="N84" s="1093"/>
      <c r="O84" s="217" t="s">
        <v>518</v>
      </c>
      <c r="P84" s="229">
        <v>320855</v>
      </c>
    </row>
    <row r="85" spans="10:17" x14ac:dyDescent="0.25">
      <c r="J85" s="1092" t="s">
        <v>485</v>
      </c>
      <c r="K85" s="1092" t="s">
        <v>514</v>
      </c>
      <c r="L85" s="1093" t="s">
        <v>515</v>
      </c>
      <c r="M85" s="1093" t="s">
        <v>516</v>
      </c>
      <c r="N85" s="1093" t="s">
        <v>152</v>
      </c>
      <c r="O85" s="217" t="s">
        <v>517</v>
      </c>
      <c r="P85" s="229">
        <v>70216756</v>
      </c>
      <c r="Q85" s="209">
        <f>P85/$P$85</f>
        <v>1</v>
      </c>
    </row>
    <row r="86" spans="10:17" x14ac:dyDescent="0.25">
      <c r="J86" s="1092"/>
      <c r="K86" s="1092"/>
      <c r="L86" s="1093"/>
      <c r="M86" s="1093"/>
      <c r="N86" s="1093"/>
      <c r="O86" s="217" t="s">
        <v>518</v>
      </c>
      <c r="P86" s="229">
        <v>67867218</v>
      </c>
    </row>
    <row r="87" spans="10:17" x14ac:dyDescent="0.25">
      <c r="J87" s="1092"/>
      <c r="K87" s="1092"/>
      <c r="L87" s="1093"/>
      <c r="M87" s="1093"/>
      <c r="N87" s="1093" t="s">
        <v>501</v>
      </c>
      <c r="O87" s="217" t="s">
        <v>517</v>
      </c>
      <c r="P87" s="229">
        <v>3608013</v>
      </c>
    </row>
    <row r="88" spans="10:17" x14ac:dyDescent="0.25">
      <c r="J88" s="1092"/>
      <c r="K88" s="1092"/>
      <c r="L88" s="1093"/>
      <c r="M88" s="1093"/>
      <c r="N88" s="1093"/>
      <c r="O88" s="217" t="s">
        <v>518</v>
      </c>
      <c r="P88" s="229">
        <v>2849590</v>
      </c>
    </row>
    <row r="89" spans="10:17" x14ac:dyDescent="0.25">
      <c r="J89" s="1092"/>
      <c r="K89" s="1092"/>
      <c r="L89" s="1093"/>
      <c r="M89" s="1093" t="s">
        <v>663</v>
      </c>
      <c r="N89" s="1093" t="s">
        <v>152</v>
      </c>
      <c r="O89" s="217" t="s">
        <v>517</v>
      </c>
      <c r="P89" s="229">
        <v>54096084</v>
      </c>
    </row>
    <row r="90" spans="10:17" x14ac:dyDescent="0.25">
      <c r="J90" s="1092"/>
      <c r="K90" s="1092"/>
      <c r="L90" s="1093"/>
      <c r="M90" s="1093"/>
      <c r="N90" s="1093"/>
      <c r="O90" s="217" t="s">
        <v>518</v>
      </c>
      <c r="P90" s="229">
        <v>51876669</v>
      </c>
    </row>
    <row r="91" spans="10:17" x14ac:dyDescent="0.25">
      <c r="J91" s="1092"/>
      <c r="K91" s="1092"/>
      <c r="L91" s="1093"/>
      <c r="M91" s="1093"/>
      <c r="N91" s="1093" t="s">
        <v>501</v>
      </c>
      <c r="O91" s="217" t="s">
        <v>517</v>
      </c>
      <c r="P91" s="229">
        <v>2645660</v>
      </c>
      <c r="Q91" s="894">
        <f>P91/$P$87</f>
        <v>0.73327341115456068</v>
      </c>
    </row>
    <row r="92" spans="10:17" x14ac:dyDescent="0.25">
      <c r="J92" s="1092"/>
      <c r="K92" s="1092"/>
      <c r="L92" s="1093"/>
      <c r="M92" s="1093"/>
      <c r="N92" s="1093"/>
      <c r="O92" s="217" t="s">
        <v>518</v>
      </c>
      <c r="P92" s="229">
        <v>2055745</v>
      </c>
      <c r="Q92" s="894">
        <f>P92/$P$88</f>
        <v>0.72141781800188798</v>
      </c>
    </row>
    <row r="93" spans="10:17" x14ac:dyDescent="0.25">
      <c r="J93" s="1092"/>
      <c r="K93" s="1092"/>
      <c r="L93" s="1093"/>
      <c r="M93" s="1093" t="s">
        <v>784</v>
      </c>
      <c r="N93" s="1093" t="s">
        <v>152</v>
      </c>
      <c r="O93" s="217" t="s">
        <v>517</v>
      </c>
      <c r="P93" s="229">
        <v>8707558</v>
      </c>
      <c r="Q93" s="209">
        <f>P93/$P$85</f>
        <v>0.12400968794400015</v>
      </c>
    </row>
    <row r="94" spans="10:17" x14ac:dyDescent="0.25">
      <c r="J94" s="1092"/>
      <c r="K94" s="1092"/>
      <c r="L94" s="1093"/>
      <c r="M94" s="1093"/>
      <c r="N94" s="1093"/>
      <c r="O94" s="217" t="s">
        <v>518</v>
      </c>
      <c r="P94" s="229">
        <v>8913833</v>
      </c>
    </row>
    <row r="95" spans="10:17" x14ac:dyDescent="0.25">
      <c r="J95" s="1092"/>
      <c r="K95" s="1092"/>
      <c r="L95" s="1093"/>
      <c r="M95" s="1093"/>
      <c r="N95" s="1093" t="s">
        <v>501</v>
      </c>
      <c r="O95" s="217" t="s">
        <v>517</v>
      </c>
      <c r="P95" s="229">
        <v>476199</v>
      </c>
    </row>
    <row r="96" spans="10:17" x14ac:dyDescent="0.25">
      <c r="J96" s="1092"/>
      <c r="K96" s="1092"/>
      <c r="L96" s="1093"/>
      <c r="M96" s="1093"/>
      <c r="N96" s="1093"/>
      <c r="O96" s="217" t="s">
        <v>518</v>
      </c>
      <c r="P96" s="229">
        <v>393473</v>
      </c>
    </row>
    <row r="97" spans="2:17" x14ac:dyDescent="0.25">
      <c r="J97" s="1092"/>
      <c r="K97" s="1092"/>
      <c r="L97" s="1093"/>
      <c r="M97" s="1093" t="s">
        <v>785</v>
      </c>
      <c r="N97" s="1093" t="s">
        <v>152</v>
      </c>
      <c r="O97" s="217" t="s">
        <v>517</v>
      </c>
      <c r="P97" s="229">
        <v>4492454</v>
      </c>
      <c r="Q97" s="209">
        <f>P97/$P$85</f>
        <v>6.397979992126096E-2</v>
      </c>
    </row>
    <row r="98" spans="2:17" x14ac:dyDescent="0.25">
      <c r="J98" s="1092"/>
      <c r="K98" s="1092"/>
      <c r="L98" s="1093"/>
      <c r="M98" s="1093"/>
      <c r="N98" s="1093"/>
      <c r="O98" s="217" t="s">
        <v>518</v>
      </c>
      <c r="P98" s="229">
        <v>3977693</v>
      </c>
    </row>
    <row r="99" spans="2:17" x14ac:dyDescent="0.25">
      <c r="J99" s="1092"/>
      <c r="K99" s="1092"/>
      <c r="L99" s="1093"/>
      <c r="M99" s="1093"/>
      <c r="N99" s="1093" t="s">
        <v>501</v>
      </c>
      <c r="O99" s="217" t="s">
        <v>517</v>
      </c>
      <c r="P99" s="229">
        <v>307501</v>
      </c>
    </row>
    <row r="100" spans="2:17" x14ac:dyDescent="0.25">
      <c r="J100" s="1092"/>
      <c r="K100" s="1092"/>
      <c r="L100" s="1093"/>
      <c r="M100" s="1093"/>
      <c r="N100" s="1093"/>
      <c r="O100" s="217" t="s">
        <v>518</v>
      </c>
      <c r="P100" s="229">
        <v>222159</v>
      </c>
    </row>
    <row r="101" spans="2:17" x14ac:dyDescent="0.25">
      <c r="J101" s="1092"/>
      <c r="K101" s="1092"/>
      <c r="L101" s="1093"/>
      <c r="M101" s="1093" t="s">
        <v>786</v>
      </c>
      <c r="N101" s="1093" t="s">
        <v>152</v>
      </c>
      <c r="O101" s="217" t="s">
        <v>517</v>
      </c>
      <c r="P101" s="229">
        <v>2920659</v>
      </c>
      <c r="Q101" s="209">
        <f>P101/$P$85</f>
        <v>4.1594900795473948E-2</v>
      </c>
    </row>
    <row r="102" spans="2:17" x14ac:dyDescent="0.25">
      <c r="J102" s="1092"/>
      <c r="K102" s="1092"/>
      <c r="L102" s="1093"/>
      <c r="M102" s="1093"/>
      <c r="N102" s="1093"/>
      <c r="O102" s="217" t="s">
        <v>518</v>
      </c>
      <c r="P102" s="229">
        <v>3099022</v>
      </c>
    </row>
    <row r="103" spans="2:17" x14ac:dyDescent="0.25">
      <c r="J103" s="1092"/>
      <c r="K103" s="1092"/>
      <c r="L103" s="1093"/>
      <c r="M103" s="1093"/>
      <c r="N103" s="1093" t="s">
        <v>501</v>
      </c>
      <c r="O103" s="217" t="s">
        <v>517</v>
      </c>
      <c r="P103" s="229">
        <v>178653</v>
      </c>
    </row>
    <row r="104" spans="2:17" x14ac:dyDescent="0.25">
      <c r="J104" s="1092"/>
      <c r="K104" s="1092"/>
      <c r="L104" s="1093"/>
      <c r="M104" s="1093"/>
      <c r="N104" s="1093"/>
      <c r="O104" s="217" t="s">
        <v>518</v>
      </c>
      <c r="P104" s="229">
        <v>178213</v>
      </c>
    </row>
    <row r="108" spans="2:17" ht="26.25" thickBot="1" x14ac:dyDescent="0.3">
      <c r="F108" s="296" t="s">
        <v>501</v>
      </c>
    </row>
    <row r="109" spans="2:17" ht="39" thickBot="1" x14ac:dyDescent="0.3">
      <c r="B109" s="901" t="s">
        <v>543</v>
      </c>
      <c r="C109" s="903" t="s">
        <v>511</v>
      </c>
      <c r="D109" s="899" t="s">
        <v>152</v>
      </c>
      <c r="E109" s="899">
        <v>2016</v>
      </c>
      <c r="F109" s="900">
        <v>3.55</v>
      </c>
    </row>
    <row r="110" spans="2:17" ht="14.25" thickBot="1" x14ac:dyDescent="0.3">
      <c r="B110" s="901"/>
      <c r="C110" s="903"/>
      <c r="D110" s="899" t="s">
        <v>486</v>
      </c>
      <c r="E110" s="899">
        <v>2016</v>
      </c>
      <c r="F110" s="900"/>
    </row>
    <row r="111" spans="2:17" ht="14.25" thickBot="1" x14ac:dyDescent="0.3">
      <c r="B111" s="901"/>
      <c r="C111" s="903"/>
      <c r="D111" s="899" t="s">
        <v>487</v>
      </c>
      <c r="E111" s="899">
        <v>2016</v>
      </c>
      <c r="F111" s="900">
        <v>3.26</v>
      </c>
    </row>
    <row r="112" spans="2:17" ht="36.75" thickBot="1" x14ac:dyDescent="0.3">
      <c r="B112" s="901"/>
      <c r="C112" s="903"/>
      <c r="D112" s="899" t="s">
        <v>488</v>
      </c>
      <c r="E112" s="899">
        <v>2016</v>
      </c>
      <c r="F112" s="900">
        <v>3.4</v>
      </c>
    </row>
    <row r="113" spans="2:6" ht="24.75" thickBot="1" x14ac:dyDescent="0.3">
      <c r="B113" s="901"/>
      <c r="C113" s="903"/>
      <c r="D113" s="899" t="s">
        <v>489</v>
      </c>
      <c r="E113" s="899">
        <v>2016</v>
      </c>
      <c r="F113" s="900"/>
    </row>
    <row r="114" spans="2:6" ht="14.25" thickBot="1" x14ac:dyDescent="0.3">
      <c r="B114" s="901"/>
      <c r="C114" s="903"/>
      <c r="D114" s="899" t="s">
        <v>490</v>
      </c>
      <c r="E114" s="899">
        <v>2016</v>
      </c>
      <c r="F114" s="900"/>
    </row>
    <row r="115" spans="2:6" ht="14.25" thickBot="1" x14ac:dyDescent="0.3">
      <c r="B115" s="901"/>
      <c r="C115" s="903"/>
      <c r="D115" s="899" t="s">
        <v>491</v>
      </c>
      <c r="E115" s="899">
        <v>2016</v>
      </c>
      <c r="F115" s="900">
        <v>1.92</v>
      </c>
    </row>
    <row r="116" spans="2:6" ht="24.75" thickBot="1" x14ac:dyDescent="0.3">
      <c r="B116" s="901"/>
      <c r="C116" s="903"/>
      <c r="D116" s="899" t="s">
        <v>492</v>
      </c>
      <c r="E116" s="899">
        <v>2016</v>
      </c>
      <c r="F116" s="900">
        <v>3.24</v>
      </c>
    </row>
    <row r="117" spans="2:6" ht="24.75" thickBot="1" x14ac:dyDescent="0.3">
      <c r="B117" s="901"/>
      <c r="C117" s="903"/>
      <c r="D117" s="899" t="s">
        <v>493</v>
      </c>
      <c r="E117" s="899">
        <v>2016</v>
      </c>
      <c r="F117" s="900"/>
    </row>
    <row r="118" spans="2:6" ht="14.25" thickBot="1" x14ac:dyDescent="0.3">
      <c r="B118" s="901"/>
      <c r="C118" s="903"/>
      <c r="D118" s="899" t="s">
        <v>494</v>
      </c>
      <c r="E118" s="899">
        <v>2016</v>
      </c>
      <c r="F118" s="900">
        <v>3.68</v>
      </c>
    </row>
    <row r="119" spans="2:6" ht="36.75" thickBot="1" x14ac:dyDescent="0.3">
      <c r="B119" s="901"/>
      <c r="C119" s="903"/>
      <c r="D119" s="899" t="s">
        <v>495</v>
      </c>
      <c r="E119" s="899">
        <v>2016</v>
      </c>
      <c r="F119" s="900">
        <v>5.75</v>
      </c>
    </row>
    <row r="120" spans="2:6" ht="24.75" thickBot="1" x14ac:dyDescent="0.3">
      <c r="B120" s="901"/>
      <c r="C120" s="903"/>
      <c r="D120" s="899" t="s">
        <v>496</v>
      </c>
      <c r="E120" s="899">
        <v>2016</v>
      </c>
      <c r="F120" s="900"/>
    </row>
    <row r="121" spans="2:6" ht="14.25" thickBot="1" x14ac:dyDescent="0.3">
      <c r="B121" s="901"/>
      <c r="C121" s="903"/>
      <c r="D121" s="899" t="s">
        <v>497</v>
      </c>
      <c r="E121" s="899">
        <v>2016</v>
      </c>
      <c r="F121" s="900"/>
    </row>
    <row r="122" spans="2:6" ht="36.75" thickBot="1" x14ac:dyDescent="0.3">
      <c r="B122" s="901"/>
      <c r="C122" s="903"/>
      <c r="D122" s="899" t="s">
        <v>498</v>
      </c>
      <c r="E122" s="899">
        <v>2016</v>
      </c>
      <c r="F122" s="900">
        <v>4.5199999999999996</v>
      </c>
    </row>
    <row r="123" spans="2:6" ht="24.75" thickBot="1" x14ac:dyDescent="0.3">
      <c r="B123" s="901"/>
      <c r="C123" s="903"/>
      <c r="D123" s="899" t="s">
        <v>499</v>
      </c>
      <c r="E123" s="899">
        <v>2016</v>
      </c>
      <c r="F123" s="900"/>
    </row>
    <row r="124" spans="2:6" ht="36.75" thickBot="1" x14ac:dyDescent="0.3">
      <c r="B124" s="901"/>
      <c r="C124" s="903"/>
      <c r="D124" s="899" t="s">
        <v>500</v>
      </c>
      <c r="E124" s="899">
        <v>2016</v>
      </c>
      <c r="F124" s="900">
        <v>1.87</v>
      </c>
    </row>
    <row r="125" spans="2:6" ht="24.75" thickBot="1" x14ac:dyDescent="0.3">
      <c r="B125" s="901"/>
      <c r="C125" s="903"/>
      <c r="D125" s="899" t="s">
        <v>501</v>
      </c>
      <c r="E125" s="899">
        <v>2016</v>
      </c>
      <c r="F125" s="900">
        <v>3.01</v>
      </c>
    </row>
    <row r="126" spans="2:6" ht="14.25" thickBot="1" x14ac:dyDescent="0.3">
      <c r="B126" s="901"/>
      <c r="C126" s="903"/>
      <c r="D126" s="899" t="s">
        <v>502</v>
      </c>
      <c r="E126" s="899">
        <v>2016</v>
      </c>
      <c r="F126" s="900">
        <v>3.09</v>
      </c>
    </row>
    <row r="127" spans="2:6" ht="14.25" thickBot="1" x14ac:dyDescent="0.3">
      <c r="B127" s="901"/>
      <c r="C127" s="903"/>
      <c r="D127" s="899" t="s">
        <v>522</v>
      </c>
      <c r="E127" s="899">
        <v>2016</v>
      </c>
      <c r="F127" s="900"/>
    </row>
    <row r="128" spans="2:6" ht="14.25" thickBot="1" x14ac:dyDescent="0.3">
      <c r="B128" s="901"/>
      <c r="C128" s="903"/>
      <c r="D128" s="899" t="s">
        <v>523</v>
      </c>
      <c r="E128" s="899">
        <v>2016</v>
      </c>
      <c r="F128" s="900"/>
    </row>
  </sheetData>
  <mergeCells count="73">
    <mergeCell ref="V34:V45"/>
    <mergeCell ref="M41:M44"/>
    <mergeCell ref="N41:N42"/>
    <mergeCell ref="N43:N44"/>
    <mergeCell ref="J25:J44"/>
    <mergeCell ref="K25:K44"/>
    <mergeCell ref="L25:L44"/>
    <mergeCell ref="M25:M28"/>
    <mergeCell ref="N25:N26"/>
    <mergeCell ref="N27:N28"/>
    <mergeCell ref="M29:M32"/>
    <mergeCell ref="N29:N30"/>
    <mergeCell ref="N31:N32"/>
    <mergeCell ref="M33:M36"/>
    <mergeCell ref="N33:N34"/>
    <mergeCell ref="N35:N36"/>
    <mergeCell ref="M37:M40"/>
    <mergeCell ref="N37:N38"/>
    <mergeCell ref="N39:N40"/>
    <mergeCell ref="M61:M64"/>
    <mergeCell ref="N61:N62"/>
    <mergeCell ref="N63:N64"/>
    <mergeCell ref="J45:J64"/>
    <mergeCell ref="K45:K64"/>
    <mergeCell ref="L45:L64"/>
    <mergeCell ref="M45:M48"/>
    <mergeCell ref="N45:N46"/>
    <mergeCell ref="N47:N48"/>
    <mergeCell ref="M49:M52"/>
    <mergeCell ref="N49:N50"/>
    <mergeCell ref="N51:N52"/>
    <mergeCell ref="M53:M56"/>
    <mergeCell ref="N53:N54"/>
    <mergeCell ref="N55:N56"/>
    <mergeCell ref="M57:M60"/>
    <mergeCell ref="N57:N58"/>
    <mergeCell ref="N59:N60"/>
    <mergeCell ref="J65:J84"/>
    <mergeCell ref="K65:K84"/>
    <mergeCell ref="L65:L84"/>
    <mergeCell ref="M65:M68"/>
    <mergeCell ref="N65:N66"/>
    <mergeCell ref="N67:N68"/>
    <mergeCell ref="M69:M72"/>
    <mergeCell ref="N69:N70"/>
    <mergeCell ref="N71:N72"/>
    <mergeCell ref="M73:M76"/>
    <mergeCell ref="N73:N74"/>
    <mergeCell ref="N75:N76"/>
    <mergeCell ref="M77:M80"/>
    <mergeCell ref="N77:N78"/>
    <mergeCell ref="N79:N80"/>
    <mergeCell ref="N101:N102"/>
    <mergeCell ref="N103:N104"/>
    <mergeCell ref="M81:M84"/>
    <mergeCell ref="N81:N82"/>
    <mergeCell ref="N83:N84"/>
    <mergeCell ref="J85:J104"/>
    <mergeCell ref="K85:K104"/>
    <mergeCell ref="L85:L104"/>
    <mergeCell ref="M85:M88"/>
    <mergeCell ref="N85:N86"/>
    <mergeCell ref="N87:N88"/>
    <mergeCell ref="M89:M92"/>
    <mergeCell ref="N89:N90"/>
    <mergeCell ref="N91:N92"/>
    <mergeCell ref="M93:M96"/>
    <mergeCell ref="N93:N94"/>
    <mergeCell ref="N95:N96"/>
    <mergeCell ref="M97:M100"/>
    <mergeCell ref="N97:N98"/>
    <mergeCell ref="N99:N100"/>
    <mergeCell ref="M101:M10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92D050"/>
  </sheetPr>
  <dimension ref="B2:L55"/>
  <sheetViews>
    <sheetView topLeftCell="A31" zoomScale="80" zoomScaleNormal="80" workbookViewId="0">
      <selection activeCell="L61" sqref="L61"/>
    </sheetView>
  </sheetViews>
  <sheetFormatPr baseColWidth="10" defaultRowHeight="13.5" x14ac:dyDescent="0.25"/>
  <sheetData>
    <row r="2" spans="2:2" x14ac:dyDescent="0.25">
      <c r="B2" s="43" t="s">
        <v>436</v>
      </c>
    </row>
    <row r="3" spans="2:2" ht="14.25" thickBot="1" x14ac:dyDescent="0.3">
      <c r="B3" s="44" t="s">
        <v>437</v>
      </c>
    </row>
    <row r="18" spans="2:11" x14ac:dyDescent="0.25">
      <c r="B18" s="409"/>
      <c r="C18" s="409"/>
      <c r="D18" s="409"/>
      <c r="E18" s="409"/>
      <c r="F18" s="409"/>
      <c r="G18" s="409"/>
      <c r="H18" s="409"/>
      <c r="I18" s="409"/>
      <c r="J18" s="409"/>
      <c r="K18" s="409"/>
    </row>
    <row r="19" spans="2:11" x14ac:dyDescent="0.25">
      <c r="B19" s="409"/>
      <c r="C19" s="409" t="s">
        <v>129</v>
      </c>
      <c r="D19" s="409" t="s">
        <v>130</v>
      </c>
      <c r="E19" s="409" t="s">
        <v>132</v>
      </c>
      <c r="F19" s="409" t="s">
        <v>131</v>
      </c>
      <c r="G19" s="409"/>
      <c r="H19" s="409"/>
      <c r="I19" s="409"/>
      <c r="J19" s="409" t="s">
        <v>801</v>
      </c>
      <c r="K19" s="409"/>
    </row>
    <row r="20" spans="2:11" x14ac:dyDescent="0.25">
      <c r="B20" s="409" t="s">
        <v>51</v>
      </c>
      <c r="C20" s="409">
        <v>5.5</v>
      </c>
      <c r="D20" s="409">
        <v>8.5</v>
      </c>
      <c r="E20" s="409">
        <v>46.2</v>
      </c>
      <c r="F20" s="409">
        <v>39.799999999999997</v>
      </c>
      <c r="G20" s="409"/>
      <c r="H20" s="409"/>
      <c r="I20" s="409"/>
      <c r="J20" s="456">
        <f>SUM(E20:F20)+C20</f>
        <v>91.5</v>
      </c>
      <c r="K20" s="409"/>
    </row>
    <row r="21" spans="2:11" x14ac:dyDescent="0.25">
      <c r="B21" s="409" t="s">
        <v>18</v>
      </c>
      <c r="C21" s="409">
        <v>5.5</v>
      </c>
      <c r="D21" s="409">
        <v>11.3</v>
      </c>
      <c r="E21" s="409">
        <v>37</v>
      </c>
      <c r="F21" s="409">
        <v>46.2</v>
      </c>
      <c r="G21" s="409"/>
      <c r="H21" s="409"/>
      <c r="I21" s="409"/>
      <c r="J21" s="456">
        <f>SUM(E21:F21)+C21</f>
        <v>88.7</v>
      </c>
      <c r="K21" s="409"/>
    </row>
    <row r="24" spans="2:11" x14ac:dyDescent="0.25">
      <c r="C24" t="s">
        <v>681</v>
      </c>
    </row>
    <row r="25" spans="2:11" x14ac:dyDescent="0.25">
      <c r="B25" s="409"/>
      <c r="C25" s="409" t="s">
        <v>129</v>
      </c>
      <c r="D25" s="409" t="s">
        <v>130</v>
      </c>
      <c r="E25" s="409" t="s">
        <v>132</v>
      </c>
      <c r="F25" s="409" t="s">
        <v>131</v>
      </c>
      <c r="G25" s="409"/>
      <c r="H25" s="409"/>
      <c r="I25" s="409"/>
      <c r="J25" s="409" t="s">
        <v>801</v>
      </c>
    </row>
    <row r="26" spans="2:11" x14ac:dyDescent="0.25">
      <c r="B26" s="409" t="s">
        <v>51</v>
      </c>
      <c r="C26" s="409">
        <v>6.6</v>
      </c>
      <c r="D26" s="409">
        <v>9.1</v>
      </c>
      <c r="E26" s="409">
        <v>44.5</v>
      </c>
      <c r="F26" s="409">
        <v>39.9</v>
      </c>
      <c r="G26" s="409"/>
      <c r="H26" s="409"/>
      <c r="I26" s="409"/>
      <c r="J26" s="828">
        <f>SUM(E26:F26)+C26</f>
        <v>91</v>
      </c>
    </row>
    <row r="27" spans="2:11" x14ac:dyDescent="0.25">
      <c r="B27" s="409" t="s">
        <v>18</v>
      </c>
      <c r="C27" s="409">
        <v>7.3</v>
      </c>
      <c r="D27" s="409">
        <v>15.2</v>
      </c>
      <c r="E27" s="409">
        <v>37.1</v>
      </c>
      <c r="F27" s="409">
        <v>40.299999999999997</v>
      </c>
      <c r="G27" s="409"/>
      <c r="H27" s="409"/>
      <c r="I27" s="409"/>
      <c r="J27" s="456">
        <f>SUM(E27:F27)+C27</f>
        <v>84.7</v>
      </c>
    </row>
    <row r="29" spans="2:11" x14ac:dyDescent="0.25">
      <c r="B29" s="1101"/>
      <c r="C29" s="1097" t="s">
        <v>25</v>
      </c>
      <c r="D29" s="1097"/>
      <c r="E29" s="1097"/>
      <c r="F29" s="1097"/>
      <c r="G29" s="1097"/>
    </row>
    <row r="30" spans="2:11" ht="13.5" customHeight="1" x14ac:dyDescent="0.25">
      <c r="B30" s="1101"/>
      <c r="C30" s="1102" t="s">
        <v>511</v>
      </c>
      <c r="D30" s="1102"/>
      <c r="E30" s="1102"/>
      <c r="F30" s="1102"/>
      <c r="G30" s="1102"/>
    </row>
    <row r="31" spans="2:11" ht="60" x14ac:dyDescent="0.25">
      <c r="B31" s="1101"/>
      <c r="C31" s="899" t="s">
        <v>512</v>
      </c>
      <c r="D31" s="899" t="s">
        <v>484</v>
      </c>
      <c r="E31" s="899" t="s">
        <v>483</v>
      </c>
      <c r="F31" s="899" t="s">
        <v>485</v>
      </c>
      <c r="G31" s="899" t="s">
        <v>513</v>
      </c>
    </row>
    <row r="32" spans="2:11" ht="24" x14ac:dyDescent="0.25">
      <c r="B32" s="1101"/>
      <c r="C32" s="899" t="s">
        <v>514</v>
      </c>
      <c r="D32" s="899" t="s">
        <v>514</v>
      </c>
      <c r="E32" s="899" t="s">
        <v>514</v>
      </c>
      <c r="F32" s="899" t="s">
        <v>514</v>
      </c>
      <c r="G32" s="899" t="s">
        <v>514</v>
      </c>
    </row>
    <row r="33" spans="2:12" x14ac:dyDescent="0.25">
      <c r="B33" s="1101"/>
      <c r="C33" s="899" t="s">
        <v>515</v>
      </c>
      <c r="D33" s="899" t="s">
        <v>515</v>
      </c>
      <c r="E33" s="899" t="s">
        <v>515</v>
      </c>
      <c r="F33" s="899" t="s">
        <v>515</v>
      </c>
      <c r="G33" s="899" t="s">
        <v>515</v>
      </c>
    </row>
    <row r="34" spans="2:12" x14ac:dyDescent="0.25">
      <c r="B34" s="1101"/>
      <c r="C34" s="899" t="s">
        <v>516</v>
      </c>
      <c r="D34" s="899" t="s">
        <v>516</v>
      </c>
      <c r="E34" s="899" t="s">
        <v>516</v>
      </c>
      <c r="F34" s="899" t="s">
        <v>516</v>
      </c>
      <c r="G34" s="899" t="s">
        <v>516</v>
      </c>
    </row>
    <row r="35" spans="2:12" x14ac:dyDescent="0.25">
      <c r="B35" s="1101"/>
      <c r="C35" s="899" t="s">
        <v>152</v>
      </c>
      <c r="D35" s="899" t="s">
        <v>152</v>
      </c>
      <c r="E35" s="899" t="s">
        <v>152</v>
      </c>
      <c r="F35" s="899" t="s">
        <v>152</v>
      </c>
      <c r="G35" s="899" t="s">
        <v>152</v>
      </c>
    </row>
    <row r="36" spans="2:12" ht="14.25" thickBot="1" x14ac:dyDescent="0.3">
      <c r="B36" s="1101"/>
      <c r="C36" s="899">
        <v>2016</v>
      </c>
      <c r="D36" s="899">
        <v>2016</v>
      </c>
      <c r="E36" s="899">
        <v>2016</v>
      </c>
      <c r="F36" s="899">
        <v>2016</v>
      </c>
      <c r="G36" s="899">
        <v>2016</v>
      </c>
    </row>
    <row r="37" spans="2:12" ht="14.25" thickBot="1" x14ac:dyDescent="0.3">
      <c r="B37" s="296" t="s">
        <v>802</v>
      </c>
      <c r="C37" s="904">
        <v>166218791</v>
      </c>
      <c r="D37" s="904">
        <v>14179971</v>
      </c>
      <c r="E37" s="904">
        <v>76784754</v>
      </c>
      <c r="F37" s="904">
        <v>66204364</v>
      </c>
      <c r="G37" s="904">
        <v>9049702</v>
      </c>
    </row>
    <row r="38" spans="2:12" ht="26.25" thickBot="1" x14ac:dyDescent="0.3">
      <c r="B38" s="296" t="s">
        <v>501</v>
      </c>
      <c r="C38" s="904">
        <v>4855953</v>
      </c>
      <c r="D38" s="904">
        <v>548684</v>
      </c>
      <c r="E38" s="904">
        <v>1795723</v>
      </c>
      <c r="F38" s="904">
        <v>2243926</v>
      </c>
      <c r="G38" s="904">
        <v>267620</v>
      </c>
    </row>
    <row r="39" spans="2:12" ht="14.25" thickBot="1" x14ac:dyDescent="0.3"/>
    <row r="40" spans="2:12" ht="14.25" thickBot="1" x14ac:dyDescent="0.3">
      <c r="B40" s="296" t="s">
        <v>802</v>
      </c>
      <c r="C40" s="905">
        <f>C37/$C$37</f>
        <v>1</v>
      </c>
      <c r="D40" s="905">
        <f t="shared" ref="D40:G40" si="0">D37/$C$37</f>
        <v>8.5309073148053402E-2</v>
      </c>
      <c r="E40" s="905">
        <f t="shared" si="0"/>
        <v>0.46194990071850539</v>
      </c>
      <c r="F40" s="905">
        <f t="shared" si="0"/>
        <v>0.39829650788399729</v>
      </c>
      <c r="G40" s="905">
        <f t="shared" si="0"/>
        <v>5.4444518249443893E-2</v>
      </c>
    </row>
    <row r="41" spans="2:12" ht="26.25" thickBot="1" x14ac:dyDescent="0.3">
      <c r="B41" s="296" t="s">
        <v>501</v>
      </c>
      <c r="C41" s="905">
        <f>C38/$C$38</f>
        <v>1</v>
      </c>
      <c r="D41" s="905">
        <f>D38/$C$38</f>
        <v>0.11299203266588453</v>
      </c>
      <c r="E41" s="905">
        <f>E38/$C$38</f>
        <v>0.36979826616938016</v>
      </c>
      <c r="F41" s="905">
        <f>F38/$C$38</f>
        <v>0.4620979651162192</v>
      </c>
      <c r="G41" s="905">
        <f>G38/$C$38</f>
        <v>5.5111736048516123E-2</v>
      </c>
    </row>
    <row r="43" spans="2:12" x14ac:dyDescent="0.25">
      <c r="B43" s="1103"/>
      <c r="C43" s="1103" t="s">
        <v>25</v>
      </c>
      <c r="D43" s="1103"/>
      <c r="E43" s="1103"/>
      <c r="F43" s="1103"/>
      <c r="G43" s="1103"/>
      <c r="H43" s="1103"/>
      <c r="I43" s="1103"/>
      <c r="J43" s="1103"/>
      <c r="K43" s="1103"/>
      <c r="L43" s="1103"/>
    </row>
    <row r="44" spans="2:12" x14ac:dyDescent="0.25">
      <c r="B44" s="1103"/>
      <c r="C44" s="1103" t="s">
        <v>511</v>
      </c>
      <c r="D44" s="1103"/>
      <c r="E44" s="1103"/>
      <c r="F44" s="1103"/>
      <c r="G44" s="1103"/>
      <c r="H44" s="1103"/>
      <c r="I44" s="1103"/>
      <c r="J44" s="1103"/>
      <c r="K44" s="1103"/>
      <c r="L44" s="1103"/>
    </row>
    <row r="45" spans="2:12" ht="22.5" customHeight="1" x14ac:dyDescent="0.25">
      <c r="B45" s="1103"/>
      <c r="C45" s="1103" t="s">
        <v>512</v>
      </c>
      <c r="D45" s="1103"/>
      <c r="E45" s="1103" t="s">
        <v>484</v>
      </c>
      <c r="F45" s="1103"/>
      <c r="G45" s="1103" t="s">
        <v>483</v>
      </c>
      <c r="H45" s="1103"/>
      <c r="I45" s="1103" t="s">
        <v>485</v>
      </c>
      <c r="J45" s="1103"/>
      <c r="K45" s="1103" t="s">
        <v>513</v>
      </c>
      <c r="L45" s="1103"/>
    </row>
    <row r="46" spans="2:12" x14ac:dyDescent="0.25">
      <c r="B46" s="1103"/>
      <c r="C46" s="1103" t="s">
        <v>514</v>
      </c>
      <c r="D46" s="1103"/>
      <c r="E46" s="1103" t="s">
        <v>514</v>
      </c>
      <c r="F46" s="1103"/>
      <c r="G46" s="1103" t="s">
        <v>514</v>
      </c>
      <c r="H46" s="1103"/>
      <c r="I46" s="1103" t="s">
        <v>514</v>
      </c>
      <c r="J46" s="1103"/>
      <c r="K46" s="1103" t="s">
        <v>514</v>
      </c>
      <c r="L46" s="1103"/>
    </row>
    <row r="47" spans="2:12" x14ac:dyDescent="0.25">
      <c r="B47" s="1103"/>
      <c r="C47" s="1103" t="s">
        <v>515</v>
      </c>
      <c r="D47" s="1103"/>
      <c r="E47" s="1103" t="s">
        <v>515</v>
      </c>
      <c r="F47" s="1103"/>
      <c r="G47" s="1103" t="s">
        <v>515</v>
      </c>
      <c r="H47" s="1103"/>
      <c r="I47" s="1103" t="s">
        <v>515</v>
      </c>
      <c r="J47" s="1103"/>
      <c r="K47" s="1103" t="s">
        <v>515</v>
      </c>
      <c r="L47" s="1103"/>
    </row>
    <row r="48" spans="2:12" x14ac:dyDescent="0.25">
      <c r="B48" s="1103"/>
      <c r="C48" s="1103" t="s">
        <v>516</v>
      </c>
      <c r="D48" s="1103"/>
      <c r="E48" s="1103" t="s">
        <v>516</v>
      </c>
      <c r="F48" s="1103"/>
      <c r="G48" s="1103" t="s">
        <v>516</v>
      </c>
      <c r="H48" s="1103"/>
      <c r="I48" s="1103" t="s">
        <v>516</v>
      </c>
      <c r="J48" s="1103"/>
      <c r="K48" s="1103" t="s">
        <v>516</v>
      </c>
      <c r="L48" s="1103"/>
    </row>
    <row r="49" spans="2:12" x14ac:dyDescent="0.25">
      <c r="B49" s="1103"/>
      <c r="C49" s="1103" t="s">
        <v>152</v>
      </c>
      <c r="D49" s="1103"/>
      <c r="E49" s="1103" t="s">
        <v>152</v>
      </c>
      <c r="F49" s="1103"/>
      <c r="G49" s="1103" t="s">
        <v>152</v>
      </c>
      <c r="H49" s="1103"/>
      <c r="I49" s="1103" t="s">
        <v>152</v>
      </c>
      <c r="J49" s="1103"/>
      <c r="K49" s="1103" t="s">
        <v>152</v>
      </c>
      <c r="L49" s="1103"/>
    </row>
    <row r="50" spans="2:12" x14ac:dyDescent="0.25">
      <c r="B50" s="1103"/>
      <c r="C50" s="906">
        <v>2016</v>
      </c>
      <c r="D50" s="906">
        <v>2015</v>
      </c>
      <c r="E50" s="906">
        <v>2016</v>
      </c>
      <c r="F50" s="906">
        <v>2015</v>
      </c>
      <c r="G50" s="906">
        <v>2016</v>
      </c>
      <c r="H50" s="906">
        <v>2015</v>
      </c>
      <c r="I50" s="906">
        <v>2016</v>
      </c>
      <c r="J50" s="906">
        <v>2015</v>
      </c>
      <c r="K50" s="906">
        <v>2016</v>
      </c>
      <c r="L50" s="906">
        <v>2015</v>
      </c>
    </row>
    <row r="51" spans="2:12" x14ac:dyDescent="0.25">
      <c r="B51" s="906" t="s">
        <v>521</v>
      </c>
      <c r="C51" s="907">
        <v>166218791</v>
      </c>
      <c r="D51" s="907">
        <v>160331085</v>
      </c>
      <c r="E51" s="907">
        <v>14179971</v>
      </c>
      <c r="F51" s="907">
        <v>14603664</v>
      </c>
      <c r="G51" s="907">
        <v>76784754</v>
      </c>
      <c r="H51" s="907">
        <v>71272071</v>
      </c>
      <c r="I51" s="907">
        <v>66204364</v>
      </c>
      <c r="J51" s="907">
        <v>63935978</v>
      </c>
      <c r="K51" s="907">
        <v>9049702</v>
      </c>
      <c r="L51" s="907">
        <v>10519373</v>
      </c>
    </row>
    <row r="52" spans="2:12" x14ac:dyDescent="0.25">
      <c r="B52" s="906" t="s">
        <v>501</v>
      </c>
      <c r="C52" s="907">
        <v>4855953</v>
      </c>
      <c r="D52" s="907">
        <v>4164750</v>
      </c>
      <c r="E52" s="907">
        <v>548684</v>
      </c>
      <c r="F52" s="907">
        <v>632946</v>
      </c>
      <c r="G52" s="907">
        <v>1795723</v>
      </c>
      <c r="H52" s="907">
        <v>1547078</v>
      </c>
      <c r="I52" s="907">
        <v>2243926</v>
      </c>
      <c r="J52" s="907">
        <v>1679044</v>
      </c>
      <c r="K52" s="907">
        <v>267620</v>
      </c>
      <c r="L52" s="908">
        <v>305681</v>
      </c>
    </row>
    <row r="54" spans="2:12" x14ac:dyDescent="0.25">
      <c r="B54" s="906" t="s">
        <v>521</v>
      </c>
      <c r="C54" s="209">
        <f>C51/$C$51</f>
        <v>1</v>
      </c>
      <c r="D54" s="209">
        <f>D51/$D$51</f>
        <v>1</v>
      </c>
      <c r="E54" s="209">
        <f>E51/$C$51</f>
        <v>8.5309073148053402E-2</v>
      </c>
      <c r="F54" s="209">
        <f>F51/$D$51</f>
        <v>9.1084420716045181E-2</v>
      </c>
      <c r="G54" s="209">
        <f>G51/$C$51</f>
        <v>0.46194990071850539</v>
      </c>
      <c r="H54" s="209">
        <f>H51/$D$51</f>
        <v>0.44453058494552072</v>
      </c>
      <c r="I54" s="209">
        <f>I51/$C$51</f>
        <v>0.39829650788399729</v>
      </c>
      <c r="J54" s="209">
        <f>J51/$D$51</f>
        <v>0.39877468552027823</v>
      </c>
      <c r="K54" s="209">
        <f>K51/$C$51</f>
        <v>5.4444518249443893E-2</v>
      </c>
      <c r="L54" s="209">
        <f>L51/$D$51</f>
        <v>6.5610315055249585E-2</v>
      </c>
    </row>
    <row r="55" spans="2:12" x14ac:dyDescent="0.25">
      <c r="B55" s="906" t="s">
        <v>501</v>
      </c>
      <c r="C55" s="209">
        <f>C52/$C$52</f>
        <v>1</v>
      </c>
      <c r="D55" s="209">
        <f>D52/$D$52</f>
        <v>1</v>
      </c>
      <c r="E55" s="209">
        <f>E52/$C$52</f>
        <v>0.11299203266588453</v>
      </c>
      <c r="F55" s="209">
        <f>F52/$D$52</f>
        <v>0.15197694939672249</v>
      </c>
      <c r="G55" s="209">
        <f>G52/$C$52</f>
        <v>0.36979826616938016</v>
      </c>
      <c r="H55" s="209">
        <f>H52/$D$52</f>
        <v>0.37146959601416651</v>
      </c>
      <c r="I55" s="209">
        <f>I52/$C$52</f>
        <v>0.4620979651162192</v>
      </c>
      <c r="J55" s="209">
        <f>J52/$D$52</f>
        <v>0.4031560117654121</v>
      </c>
      <c r="K55" s="209">
        <f>K52/$C$52</f>
        <v>5.5111736048516123E-2</v>
      </c>
      <c r="L55" s="209">
        <f>L52/$D$52</f>
        <v>7.3397202713248094E-2</v>
      </c>
    </row>
  </sheetData>
  <mergeCells count="31"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7:D47"/>
    <mergeCell ref="E47:F47"/>
    <mergeCell ref="G47:H47"/>
    <mergeCell ref="I47:J47"/>
    <mergeCell ref="K47:L47"/>
    <mergeCell ref="B29:B36"/>
    <mergeCell ref="C29:G29"/>
    <mergeCell ref="C30:G30"/>
    <mergeCell ref="B43:B50"/>
    <mergeCell ref="C43:L43"/>
    <mergeCell ref="C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9638" r:id="rId3" name="Control 182">
          <controlPr defaultSize="0" r:id="rId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8" r:id="rId3" name="Control 182"/>
      </mc:Fallback>
    </mc:AlternateContent>
    <mc:AlternateContent xmlns:mc="http://schemas.openxmlformats.org/markup-compatibility/2006">
      <mc:Choice Requires="x14">
        <control shapeId="19637" r:id="rId5" name="Control 181">
          <controlPr defaultSize="0" r:id="rId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7" r:id="rId5" name="Control 181"/>
      </mc:Fallback>
    </mc:AlternateContent>
    <mc:AlternateContent xmlns:mc="http://schemas.openxmlformats.org/markup-compatibility/2006">
      <mc:Choice Requires="x14">
        <control shapeId="19636" r:id="rId7" name="Control 180">
          <controlPr defaultSize="0" r:id="rId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6" r:id="rId7" name="Control 180"/>
      </mc:Fallback>
    </mc:AlternateContent>
    <mc:AlternateContent xmlns:mc="http://schemas.openxmlformats.org/markup-compatibility/2006">
      <mc:Choice Requires="x14">
        <control shapeId="19635" r:id="rId9" name="Control 179">
          <controlPr defaultSize="0" r:id="rId1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5" r:id="rId9" name="Control 179"/>
      </mc:Fallback>
    </mc:AlternateContent>
    <mc:AlternateContent xmlns:mc="http://schemas.openxmlformats.org/markup-compatibility/2006">
      <mc:Choice Requires="x14">
        <control shapeId="19634" r:id="rId11" name="Control 178">
          <controlPr defaultSize="0" r:id="rId1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4" r:id="rId11" name="Control 178"/>
      </mc:Fallback>
    </mc:AlternateContent>
    <mc:AlternateContent xmlns:mc="http://schemas.openxmlformats.org/markup-compatibility/2006">
      <mc:Choice Requires="x14">
        <control shapeId="19633" r:id="rId13" name="Control 177">
          <controlPr defaultSize="0" r:id="rId1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3" r:id="rId13" name="Control 177"/>
      </mc:Fallback>
    </mc:AlternateContent>
    <mc:AlternateContent xmlns:mc="http://schemas.openxmlformats.org/markup-compatibility/2006">
      <mc:Choice Requires="x14">
        <control shapeId="19632" r:id="rId15" name="Control 176">
          <controlPr defaultSize="0" r:id="rId1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2" r:id="rId15" name="Control 176"/>
      </mc:Fallback>
    </mc:AlternateContent>
    <mc:AlternateContent xmlns:mc="http://schemas.openxmlformats.org/markup-compatibility/2006">
      <mc:Choice Requires="x14">
        <control shapeId="19631" r:id="rId17" name="Control 175">
          <controlPr defaultSize="0" r:id="rId1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1" r:id="rId17" name="Control 175"/>
      </mc:Fallback>
    </mc:AlternateContent>
    <mc:AlternateContent xmlns:mc="http://schemas.openxmlformats.org/markup-compatibility/2006">
      <mc:Choice Requires="x14">
        <control shapeId="19630" r:id="rId19" name="Control 174">
          <controlPr defaultSize="0" r:id="rId2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30" r:id="rId19" name="Control 174"/>
      </mc:Fallback>
    </mc:AlternateContent>
    <mc:AlternateContent xmlns:mc="http://schemas.openxmlformats.org/markup-compatibility/2006">
      <mc:Choice Requires="x14">
        <control shapeId="19629" r:id="rId21" name="Control 173">
          <controlPr defaultSize="0" r:id="rId2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9" r:id="rId21" name="Control 173"/>
      </mc:Fallback>
    </mc:AlternateContent>
    <mc:AlternateContent xmlns:mc="http://schemas.openxmlformats.org/markup-compatibility/2006">
      <mc:Choice Requires="x14">
        <control shapeId="19628" r:id="rId23" name="Control 172">
          <controlPr defaultSize="0" r:id="rId2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8" r:id="rId23" name="Control 172"/>
      </mc:Fallback>
    </mc:AlternateContent>
    <mc:AlternateContent xmlns:mc="http://schemas.openxmlformats.org/markup-compatibility/2006">
      <mc:Choice Requires="x14">
        <control shapeId="19627" r:id="rId25" name="Control 171">
          <controlPr defaultSize="0" r:id="rId2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7" r:id="rId25" name="Control 171"/>
      </mc:Fallback>
    </mc:AlternateContent>
    <mc:AlternateContent xmlns:mc="http://schemas.openxmlformats.org/markup-compatibility/2006">
      <mc:Choice Requires="x14">
        <control shapeId="19626" r:id="rId27" name="Control 170">
          <controlPr defaultSize="0" r:id="rId2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6" r:id="rId27" name="Control 170"/>
      </mc:Fallback>
    </mc:AlternateContent>
    <mc:AlternateContent xmlns:mc="http://schemas.openxmlformats.org/markup-compatibility/2006">
      <mc:Choice Requires="x14">
        <control shapeId="19625" r:id="rId29" name="Control 169">
          <controlPr defaultSize="0" r:id="rId3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5" r:id="rId29" name="Control 169"/>
      </mc:Fallback>
    </mc:AlternateContent>
    <mc:AlternateContent xmlns:mc="http://schemas.openxmlformats.org/markup-compatibility/2006">
      <mc:Choice Requires="x14">
        <control shapeId="19624" r:id="rId31" name="Control 168">
          <controlPr defaultSize="0" r:id="rId3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4" r:id="rId31" name="Control 168"/>
      </mc:Fallback>
    </mc:AlternateContent>
    <mc:AlternateContent xmlns:mc="http://schemas.openxmlformats.org/markup-compatibility/2006">
      <mc:Choice Requires="x14">
        <control shapeId="19623" r:id="rId33" name="Control 167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3" r:id="rId33" name="Control 167"/>
      </mc:Fallback>
    </mc:AlternateContent>
    <mc:AlternateContent xmlns:mc="http://schemas.openxmlformats.org/markup-compatibility/2006">
      <mc:Choice Requires="x14">
        <control shapeId="19622" r:id="rId35" name="Control 166">
          <controlPr defaultSize="0" r:id="rId3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2" r:id="rId35" name="Control 166"/>
      </mc:Fallback>
    </mc:AlternateContent>
    <mc:AlternateContent xmlns:mc="http://schemas.openxmlformats.org/markup-compatibility/2006">
      <mc:Choice Requires="x14">
        <control shapeId="19621" r:id="rId37" name="Control 165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1" r:id="rId37" name="Control 165"/>
      </mc:Fallback>
    </mc:AlternateContent>
    <mc:AlternateContent xmlns:mc="http://schemas.openxmlformats.org/markup-compatibility/2006">
      <mc:Choice Requires="x14">
        <control shapeId="19620" r:id="rId38" name="Control 16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20" r:id="rId38" name="Control 164"/>
      </mc:Fallback>
    </mc:AlternateContent>
    <mc:AlternateContent xmlns:mc="http://schemas.openxmlformats.org/markup-compatibility/2006">
      <mc:Choice Requires="x14">
        <control shapeId="19619" r:id="rId39" name="Control 163">
          <controlPr defaultSize="0" r:id="rId4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9" r:id="rId39" name="Control 163"/>
      </mc:Fallback>
    </mc:AlternateContent>
    <mc:AlternateContent xmlns:mc="http://schemas.openxmlformats.org/markup-compatibility/2006">
      <mc:Choice Requires="x14">
        <control shapeId="19618" r:id="rId41" name="Control 162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8" r:id="rId41" name="Control 162"/>
      </mc:Fallback>
    </mc:AlternateContent>
    <mc:AlternateContent xmlns:mc="http://schemas.openxmlformats.org/markup-compatibility/2006">
      <mc:Choice Requires="x14">
        <control shapeId="19617" r:id="rId42" name="Control 16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7" r:id="rId42" name="Control 161"/>
      </mc:Fallback>
    </mc:AlternateContent>
    <mc:AlternateContent xmlns:mc="http://schemas.openxmlformats.org/markup-compatibility/2006">
      <mc:Choice Requires="x14">
        <control shapeId="19616" r:id="rId43" name="Control 160">
          <controlPr defaultSize="0" r:id="rId4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6" r:id="rId43" name="Control 160"/>
      </mc:Fallback>
    </mc:AlternateContent>
    <mc:AlternateContent xmlns:mc="http://schemas.openxmlformats.org/markup-compatibility/2006">
      <mc:Choice Requires="x14">
        <control shapeId="19615" r:id="rId45" name="Control 159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5" r:id="rId45" name="Control 159"/>
      </mc:Fallback>
    </mc:AlternateContent>
    <mc:AlternateContent xmlns:mc="http://schemas.openxmlformats.org/markup-compatibility/2006">
      <mc:Choice Requires="x14">
        <control shapeId="19614" r:id="rId46" name="Control 158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4" r:id="rId46" name="Control 158"/>
      </mc:Fallback>
    </mc:AlternateContent>
    <mc:AlternateContent xmlns:mc="http://schemas.openxmlformats.org/markup-compatibility/2006">
      <mc:Choice Requires="x14">
        <control shapeId="19613" r:id="rId47" name="Control 157">
          <controlPr defaultSize="0" r:id="rId4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3" r:id="rId47" name="Control 157"/>
      </mc:Fallback>
    </mc:AlternateContent>
    <mc:AlternateContent xmlns:mc="http://schemas.openxmlformats.org/markup-compatibility/2006">
      <mc:Choice Requires="x14">
        <control shapeId="19612" r:id="rId49" name="Control 15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2" r:id="rId49" name="Control 156"/>
      </mc:Fallback>
    </mc:AlternateContent>
    <mc:AlternateContent xmlns:mc="http://schemas.openxmlformats.org/markup-compatibility/2006">
      <mc:Choice Requires="x14">
        <control shapeId="19611" r:id="rId50" name="Control 155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1" r:id="rId50" name="Control 155"/>
      </mc:Fallback>
    </mc:AlternateContent>
    <mc:AlternateContent xmlns:mc="http://schemas.openxmlformats.org/markup-compatibility/2006">
      <mc:Choice Requires="x14">
        <control shapeId="19610" r:id="rId51" name="Control 154">
          <controlPr defaultSize="0" r:id="rId5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10" r:id="rId51" name="Control 154"/>
      </mc:Fallback>
    </mc:AlternateContent>
    <mc:AlternateContent xmlns:mc="http://schemas.openxmlformats.org/markup-compatibility/2006">
      <mc:Choice Requires="x14">
        <control shapeId="19609" r:id="rId53" name="Control 153">
          <controlPr defaultSize="0" r:id="rId5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9" r:id="rId53" name="Control 153"/>
      </mc:Fallback>
    </mc:AlternateContent>
    <mc:AlternateContent xmlns:mc="http://schemas.openxmlformats.org/markup-compatibility/2006">
      <mc:Choice Requires="x14">
        <control shapeId="19608" r:id="rId55" name="Control 152">
          <controlPr defaultSize="0" r:id="rId5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8" r:id="rId55" name="Control 152"/>
      </mc:Fallback>
    </mc:AlternateContent>
    <mc:AlternateContent xmlns:mc="http://schemas.openxmlformats.org/markup-compatibility/2006">
      <mc:Choice Requires="x14">
        <control shapeId="19607" r:id="rId57" name="Control 151">
          <controlPr defaultSize="0" r:id="rId5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7" r:id="rId57" name="Control 151"/>
      </mc:Fallback>
    </mc:AlternateContent>
    <mc:AlternateContent xmlns:mc="http://schemas.openxmlformats.org/markup-compatibility/2006">
      <mc:Choice Requires="x14">
        <control shapeId="19606" r:id="rId59" name="Control 150">
          <controlPr defaultSize="0" r:id="rId6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6" r:id="rId59" name="Control 150"/>
      </mc:Fallback>
    </mc:AlternateContent>
    <mc:AlternateContent xmlns:mc="http://schemas.openxmlformats.org/markup-compatibility/2006">
      <mc:Choice Requires="x14">
        <control shapeId="19605" r:id="rId61" name="Control 149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5" r:id="rId61" name="Control 149"/>
      </mc:Fallback>
    </mc:AlternateContent>
    <mc:AlternateContent xmlns:mc="http://schemas.openxmlformats.org/markup-compatibility/2006">
      <mc:Choice Requires="x14">
        <control shapeId="19604" r:id="rId62" name="Control 148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4" r:id="rId62" name="Control 148"/>
      </mc:Fallback>
    </mc:AlternateContent>
    <mc:AlternateContent xmlns:mc="http://schemas.openxmlformats.org/markup-compatibility/2006">
      <mc:Choice Requires="x14">
        <control shapeId="19603" r:id="rId63" name="Control 147">
          <controlPr defaultSize="0" r:id="rId6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3" r:id="rId63" name="Control 147"/>
      </mc:Fallback>
    </mc:AlternateContent>
    <mc:AlternateContent xmlns:mc="http://schemas.openxmlformats.org/markup-compatibility/2006">
      <mc:Choice Requires="x14">
        <control shapeId="19602" r:id="rId65" name="Control 14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2" r:id="rId65" name="Control 146"/>
      </mc:Fallback>
    </mc:AlternateContent>
    <mc:AlternateContent xmlns:mc="http://schemas.openxmlformats.org/markup-compatibility/2006">
      <mc:Choice Requires="x14">
        <control shapeId="19601" r:id="rId66" name="Control 145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1" r:id="rId66" name="Control 145"/>
      </mc:Fallback>
    </mc:AlternateContent>
    <mc:AlternateContent xmlns:mc="http://schemas.openxmlformats.org/markup-compatibility/2006">
      <mc:Choice Requires="x14">
        <control shapeId="19600" r:id="rId67" name="Control 144">
          <controlPr defaultSize="0" r:id="rId6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600" r:id="rId67" name="Control 144"/>
      </mc:Fallback>
    </mc:AlternateContent>
    <mc:AlternateContent xmlns:mc="http://schemas.openxmlformats.org/markup-compatibility/2006">
      <mc:Choice Requires="x14">
        <control shapeId="19599" r:id="rId69" name="Control 143">
          <controlPr defaultSize="0" r:id="rId7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9" r:id="rId69" name="Control 143"/>
      </mc:Fallback>
    </mc:AlternateContent>
    <mc:AlternateContent xmlns:mc="http://schemas.openxmlformats.org/markup-compatibility/2006">
      <mc:Choice Requires="x14">
        <control shapeId="19598" r:id="rId71" name="Control 142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8" r:id="rId71" name="Control 142"/>
      </mc:Fallback>
    </mc:AlternateContent>
    <mc:AlternateContent xmlns:mc="http://schemas.openxmlformats.org/markup-compatibility/2006">
      <mc:Choice Requires="x14">
        <control shapeId="19597" r:id="rId72" name="Control 14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7" r:id="rId72" name="Control 141"/>
      </mc:Fallback>
    </mc:AlternateContent>
    <mc:AlternateContent xmlns:mc="http://schemas.openxmlformats.org/markup-compatibility/2006">
      <mc:Choice Requires="x14">
        <control shapeId="19596" r:id="rId73" name="Control 140">
          <controlPr defaultSize="0" r:id="rId7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6" r:id="rId73" name="Control 140"/>
      </mc:Fallback>
    </mc:AlternateContent>
    <mc:AlternateContent xmlns:mc="http://schemas.openxmlformats.org/markup-compatibility/2006">
      <mc:Choice Requires="x14">
        <control shapeId="19595" r:id="rId75" name="Control 139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5" r:id="rId75" name="Control 139"/>
      </mc:Fallback>
    </mc:AlternateContent>
    <mc:AlternateContent xmlns:mc="http://schemas.openxmlformats.org/markup-compatibility/2006">
      <mc:Choice Requires="x14">
        <control shapeId="19594" r:id="rId76" name="Control 138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4" r:id="rId76" name="Control 138"/>
      </mc:Fallback>
    </mc:AlternateContent>
    <mc:AlternateContent xmlns:mc="http://schemas.openxmlformats.org/markup-compatibility/2006">
      <mc:Choice Requires="x14">
        <control shapeId="19593" r:id="rId77" name="Control 137">
          <controlPr defaultSize="0" r:id="rId7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3" r:id="rId77" name="Control 137"/>
      </mc:Fallback>
    </mc:AlternateContent>
    <mc:AlternateContent xmlns:mc="http://schemas.openxmlformats.org/markup-compatibility/2006">
      <mc:Choice Requires="x14">
        <control shapeId="19592" r:id="rId79" name="Control 136">
          <controlPr defaultSize="0" r:id="rId8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2" r:id="rId79" name="Control 136"/>
      </mc:Fallback>
    </mc:AlternateContent>
    <mc:AlternateContent xmlns:mc="http://schemas.openxmlformats.org/markup-compatibility/2006">
      <mc:Choice Requires="x14">
        <control shapeId="19591" r:id="rId81" name="Control 135">
          <controlPr defaultSize="0" r:id="rId8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1" r:id="rId81" name="Control 135"/>
      </mc:Fallback>
    </mc:AlternateContent>
    <mc:AlternateContent xmlns:mc="http://schemas.openxmlformats.org/markup-compatibility/2006">
      <mc:Choice Requires="x14">
        <control shapeId="19590" r:id="rId83" name="Control 134">
          <controlPr defaultSize="0" r:id="rId8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90" r:id="rId83" name="Control 134"/>
      </mc:Fallback>
    </mc:AlternateContent>
    <mc:AlternateContent xmlns:mc="http://schemas.openxmlformats.org/markup-compatibility/2006">
      <mc:Choice Requires="x14">
        <control shapeId="19589" r:id="rId85" name="Control 133">
          <controlPr defaultSize="0" r:id="rId8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9" r:id="rId85" name="Control 133"/>
      </mc:Fallback>
    </mc:AlternateContent>
    <mc:AlternateContent xmlns:mc="http://schemas.openxmlformats.org/markup-compatibility/2006">
      <mc:Choice Requires="x14">
        <control shapeId="19588" r:id="rId87" name="Control 132">
          <controlPr defaultSize="0" r:id="rId8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8" r:id="rId87" name="Control 132"/>
      </mc:Fallback>
    </mc:AlternateContent>
    <mc:AlternateContent xmlns:mc="http://schemas.openxmlformats.org/markup-compatibility/2006">
      <mc:Choice Requires="x14">
        <control shapeId="19587" r:id="rId89" name="Control 131">
          <controlPr defaultSize="0" r:id="rId9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7" r:id="rId89" name="Control 131"/>
      </mc:Fallback>
    </mc:AlternateContent>
    <mc:AlternateContent xmlns:mc="http://schemas.openxmlformats.org/markup-compatibility/2006">
      <mc:Choice Requires="x14">
        <control shapeId="19586" r:id="rId91" name="Control 130">
          <controlPr defaultSize="0" r:id="rId92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3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86" r:id="rId91" name="Control 130"/>
      </mc:Fallback>
    </mc:AlternateContent>
    <mc:AlternateContent xmlns:mc="http://schemas.openxmlformats.org/markup-compatibility/2006">
      <mc:Choice Requires="x14">
        <control shapeId="19583" r:id="rId93" name="Control 127">
          <controlPr defaultSize="0" r:id="rId94">
            <anchor moveWithCells="1">
              <from>
                <xdr:col>1</xdr:col>
                <xdr:colOff>0</xdr:colOff>
                <xdr:row>48</xdr:row>
                <xdr:rowOff>85725</xdr:rowOff>
              </from>
              <to>
                <xdr:col>1</xdr:col>
                <xdr:colOff>180975</xdr:colOff>
                <xdr:row>49</xdr:row>
                <xdr:rowOff>95250</xdr:rowOff>
              </to>
            </anchor>
          </controlPr>
        </control>
      </mc:Choice>
      <mc:Fallback>
        <control shapeId="19583" r:id="rId93" name="Control 127"/>
      </mc:Fallback>
    </mc:AlternateContent>
    <mc:AlternateContent xmlns:mc="http://schemas.openxmlformats.org/markup-compatibility/2006">
      <mc:Choice Requires="x14">
        <control shapeId="19582" r:id="rId95" name="Control 126">
          <controlPr defaultSize="0" r:id="rId9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2" r:id="rId95" name="Control 126"/>
      </mc:Fallback>
    </mc:AlternateContent>
    <mc:AlternateContent xmlns:mc="http://schemas.openxmlformats.org/markup-compatibility/2006">
      <mc:Choice Requires="x14">
        <control shapeId="19581" r:id="rId97" name="Control 125">
          <controlPr defaultSize="0" r:id="rId9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1" r:id="rId97" name="Control 125"/>
      </mc:Fallback>
    </mc:AlternateContent>
    <mc:AlternateContent xmlns:mc="http://schemas.openxmlformats.org/markup-compatibility/2006">
      <mc:Choice Requires="x14">
        <control shapeId="19580" r:id="rId99" name="Control 124">
          <controlPr defaultSize="0" r:id="rId10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80" r:id="rId99" name="Control 124"/>
      </mc:Fallback>
    </mc:AlternateContent>
    <mc:AlternateContent xmlns:mc="http://schemas.openxmlformats.org/markup-compatibility/2006">
      <mc:Choice Requires="x14">
        <control shapeId="19579" r:id="rId101" name="Control 123">
          <controlPr defaultSize="0" r:id="rId10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9" r:id="rId101" name="Control 123"/>
      </mc:Fallback>
    </mc:AlternateContent>
    <mc:AlternateContent xmlns:mc="http://schemas.openxmlformats.org/markup-compatibility/2006">
      <mc:Choice Requires="x14">
        <control shapeId="19578" r:id="rId103" name="Control 122">
          <controlPr defaultSize="0" r:id="rId10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8" r:id="rId103" name="Control 122"/>
      </mc:Fallback>
    </mc:AlternateContent>
    <mc:AlternateContent xmlns:mc="http://schemas.openxmlformats.org/markup-compatibility/2006">
      <mc:Choice Requires="x14">
        <control shapeId="19577" r:id="rId105" name="Control 121">
          <controlPr defaultSize="0" r:id="rId10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7" r:id="rId105" name="Control 121"/>
      </mc:Fallback>
    </mc:AlternateContent>
    <mc:AlternateContent xmlns:mc="http://schemas.openxmlformats.org/markup-compatibility/2006">
      <mc:Choice Requires="x14">
        <control shapeId="19576" r:id="rId107" name="Control 120">
          <controlPr defaultSize="0" r:id="rId10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6" r:id="rId107" name="Control 120"/>
      </mc:Fallback>
    </mc:AlternateContent>
    <mc:AlternateContent xmlns:mc="http://schemas.openxmlformats.org/markup-compatibility/2006">
      <mc:Choice Requires="x14">
        <control shapeId="19575" r:id="rId109" name="Control 119">
          <controlPr defaultSize="0" r:id="rId11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5" r:id="rId109" name="Control 119"/>
      </mc:Fallback>
    </mc:AlternateContent>
    <mc:AlternateContent xmlns:mc="http://schemas.openxmlformats.org/markup-compatibility/2006">
      <mc:Choice Requires="x14">
        <control shapeId="19574" r:id="rId111" name="Control 118">
          <controlPr defaultSize="0" r:id="rId11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4" r:id="rId111" name="Control 118"/>
      </mc:Fallback>
    </mc:AlternateContent>
    <mc:AlternateContent xmlns:mc="http://schemas.openxmlformats.org/markup-compatibility/2006">
      <mc:Choice Requires="x14">
        <control shapeId="19573" r:id="rId113" name="Control 117">
          <controlPr defaultSize="0" r:id="rId11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3" r:id="rId113" name="Control 117"/>
      </mc:Fallback>
    </mc:AlternateContent>
    <mc:AlternateContent xmlns:mc="http://schemas.openxmlformats.org/markup-compatibility/2006">
      <mc:Choice Requires="x14">
        <control shapeId="19572" r:id="rId115" name="Control 116">
          <controlPr defaultSize="0" r:id="rId11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2" r:id="rId115" name="Control 116"/>
      </mc:Fallback>
    </mc:AlternateContent>
    <mc:AlternateContent xmlns:mc="http://schemas.openxmlformats.org/markup-compatibility/2006">
      <mc:Choice Requires="x14">
        <control shapeId="19571" r:id="rId117" name="Control 115">
          <controlPr defaultSize="0" r:id="rId11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1" r:id="rId117" name="Control 115"/>
      </mc:Fallback>
    </mc:AlternateContent>
    <mc:AlternateContent xmlns:mc="http://schemas.openxmlformats.org/markup-compatibility/2006">
      <mc:Choice Requires="x14">
        <control shapeId="19570" r:id="rId119" name="Control 114">
          <controlPr defaultSize="0" r:id="rId12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70" r:id="rId119" name="Control 114"/>
      </mc:Fallback>
    </mc:AlternateContent>
    <mc:AlternateContent xmlns:mc="http://schemas.openxmlformats.org/markup-compatibility/2006">
      <mc:Choice Requires="x14">
        <control shapeId="19569" r:id="rId121" name="Control 113">
          <controlPr defaultSize="0" r:id="rId12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9" r:id="rId121" name="Control 113"/>
      </mc:Fallback>
    </mc:AlternateContent>
    <mc:AlternateContent xmlns:mc="http://schemas.openxmlformats.org/markup-compatibility/2006">
      <mc:Choice Requires="x14">
        <control shapeId="19568" r:id="rId123" name="Control 112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8" r:id="rId123" name="Control 112"/>
      </mc:Fallback>
    </mc:AlternateContent>
    <mc:AlternateContent xmlns:mc="http://schemas.openxmlformats.org/markup-compatibility/2006">
      <mc:Choice Requires="x14">
        <control shapeId="19567" r:id="rId124" name="Control 111">
          <controlPr defaultSize="0" r:id="rId12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7" r:id="rId124" name="Control 111"/>
      </mc:Fallback>
    </mc:AlternateContent>
    <mc:AlternateContent xmlns:mc="http://schemas.openxmlformats.org/markup-compatibility/2006">
      <mc:Choice Requires="x14">
        <control shapeId="19566" r:id="rId126" name="Control 11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6" r:id="rId126" name="Control 110"/>
      </mc:Fallback>
    </mc:AlternateContent>
    <mc:AlternateContent xmlns:mc="http://schemas.openxmlformats.org/markup-compatibility/2006">
      <mc:Choice Requires="x14">
        <control shapeId="19565" r:id="rId127" name="Control 109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5" r:id="rId127" name="Control 109"/>
      </mc:Fallback>
    </mc:AlternateContent>
    <mc:AlternateContent xmlns:mc="http://schemas.openxmlformats.org/markup-compatibility/2006">
      <mc:Choice Requires="x14">
        <control shapeId="19564" r:id="rId128" name="Control 108">
          <controlPr defaultSize="0" r:id="rId12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4" r:id="rId128" name="Control 108"/>
      </mc:Fallback>
    </mc:AlternateContent>
    <mc:AlternateContent xmlns:mc="http://schemas.openxmlformats.org/markup-compatibility/2006">
      <mc:Choice Requires="x14">
        <control shapeId="19563" r:id="rId130" name="Control 107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3" r:id="rId130" name="Control 107"/>
      </mc:Fallback>
    </mc:AlternateContent>
    <mc:AlternateContent xmlns:mc="http://schemas.openxmlformats.org/markup-compatibility/2006">
      <mc:Choice Requires="x14">
        <control shapeId="19562" r:id="rId131" name="Control 10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2" r:id="rId131" name="Control 106"/>
      </mc:Fallback>
    </mc:AlternateContent>
    <mc:AlternateContent xmlns:mc="http://schemas.openxmlformats.org/markup-compatibility/2006">
      <mc:Choice Requires="x14">
        <control shapeId="19561" r:id="rId132" name="Control 105">
          <controlPr defaultSize="0" r:id="rId13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1" r:id="rId132" name="Control 105"/>
      </mc:Fallback>
    </mc:AlternateContent>
    <mc:AlternateContent xmlns:mc="http://schemas.openxmlformats.org/markup-compatibility/2006">
      <mc:Choice Requires="x14">
        <control shapeId="19560" r:id="rId134" name="Control 10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60" r:id="rId134" name="Control 104"/>
      </mc:Fallback>
    </mc:AlternateContent>
    <mc:AlternateContent xmlns:mc="http://schemas.openxmlformats.org/markup-compatibility/2006">
      <mc:Choice Requires="x14">
        <control shapeId="19559" r:id="rId135" name="Control 10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9" r:id="rId135" name="Control 103"/>
      </mc:Fallback>
    </mc:AlternateContent>
    <mc:AlternateContent xmlns:mc="http://schemas.openxmlformats.org/markup-compatibility/2006">
      <mc:Choice Requires="x14">
        <control shapeId="19558" r:id="rId136" name="Control 102">
          <controlPr defaultSize="0" r:id="rId13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8" r:id="rId136" name="Control 102"/>
      </mc:Fallback>
    </mc:AlternateContent>
    <mc:AlternateContent xmlns:mc="http://schemas.openxmlformats.org/markup-compatibility/2006">
      <mc:Choice Requires="x14">
        <control shapeId="19557" r:id="rId138" name="Control 10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7" r:id="rId138" name="Control 101"/>
      </mc:Fallback>
    </mc:AlternateContent>
    <mc:AlternateContent xmlns:mc="http://schemas.openxmlformats.org/markup-compatibility/2006">
      <mc:Choice Requires="x14">
        <control shapeId="19556" r:id="rId139" name="Control 10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6" r:id="rId139" name="Control 100"/>
      </mc:Fallback>
    </mc:AlternateContent>
    <mc:AlternateContent xmlns:mc="http://schemas.openxmlformats.org/markup-compatibility/2006">
      <mc:Choice Requires="x14">
        <control shapeId="19555" r:id="rId140" name="Control 99">
          <controlPr defaultSize="0" r:id="rId14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5" r:id="rId140" name="Control 99"/>
      </mc:Fallback>
    </mc:AlternateContent>
    <mc:AlternateContent xmlns:mc="http://schemas.openxmlformats.org/markup-compatibility/2006">
      <mc:Choice Requires="x14">
        <control shapeId="19554" r:id="rId142" name="Control 98">
          <controlPr defaultSize="0" r:id="rId14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4" r:id="rId142" name="Control 98"/>
      </mc:Fallback>
    </mc:AlternateContent>
    <mc:AlternateContent xmlns:mc="http://schemas.openxmlformats.org/markup-compatibility/2006">
      <mc:Choice Requires="x14">
        <control shapeId="19553" r:id="rId144" name="Control 97">
          <controlPr defaultSize="0" r:id="rId14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3" r:id="rId144" name="Control 97"/>
      </mc:Fallback>
    </mc:AlternateContent>
    <mc:AlternateContent xmlns:mc="http://schemas.openxmlformats.org/markup-compatibility/2006">
      <mc:Choice Requires="x14">
        <control shapeId="19552" r:id="rId146" name="Control 96">
          <controlPr defaultSize="0" r:id="rId14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2" r:id="rId146" name="Control 96"/>
      </mc:Fallback>
    </mc:AlternateContent>
    <mc:AlternateContent xmlns:mc="http://schemas.openxmlformats.org/markup-compatibility/2006">
      <mc:Choice Requires="x14">
        <control shapeId="19551" r:id="rId148" name="Control 95">
          <controlPr defaultSize="0" r:id="rId14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1" r:id="rId148" name="Control 95"/>
      </mc:Fallback>
    </mc:AlternateContent>
    <mc:AlternateContent xmlns:mc="http://schemas.openxmlformats.org/markup-compatibility/2006">
      <mc:Choice Requires="x14">
        <control shapeId="19550" r:id="rId150" name="Control 9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50" r:id="rId150" name="Control 94"/>
      </mc:Fallback>
    </mc:AlternateContent>
    <mc:AlternateContent xmlns:mc="http://schemas.openxmlformats.org/markup-compatibility/2006">
      <mc:Choice Requires="x14">
        <control shapeId="19549" r:id="rId151" name="Control 9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9" r:id="rId151" name="Control 93"/>
      </mc:Fallback>
    </mc:AlternateContent>
    <mc:AlternateContent xmlns:mc="http://schemas.openxmlformats.org/markup-compatibility/2006">
      <mc:Choice Requires="x14">
        <control shapeId="19548" r:id="rId152" name="Control 92">
          <controlPr defaultSize="0" r:id="rId15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8" r:id="rId152" name="Control 92"/>
      </mc:Fallback>
    </mc:AlternateContent>
    <mc:AlternateContent xmlns:mc="http://schemas.openxmlformats.org/markup-compatibility/2006">
      <mc:Choice Requires="x14">
        <control shapeId="19547" r:id="rId154" name="Control 9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7" r:id="rId154" name="Control 91"/>
      </mc:Fallback>
    </mc:AlternateContent>
    <mc:AlternateContent xmlns:mc="http://schemas.openxmlformats.org/markup-compatibility/2006">
      <mc:Choice Requires="x14">
        <control shapeId="19546" r:id="rId155" name="Control 9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6" r:id="rId155" name="Control 90"/>
      </mc:Fallback>
    </mc:AlternateContent>
    <mc:AlternateContent xmlns:mc="http://schemas.openxmlformats.org/markup-compatibility/2006">
      <mc:Choice Requires="x14">
        <control shapeId="19545" r:id="rId156" name="Control 89">
          <controlPr defaultSize="0" r:id="rId15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5" r:id="rId156" name="Control 89"/>
      </mc:Fallback>
    </mc:AlternateContent>
    <mc:AlternateContent xmlns:mc="http://schemas.openxmlformats.org/markup-compatibility/2006">
      <mc:Choice Requires="x14">
        <control shapeId="19544" r:id="rId158" name="Control 88">
          <controlPr defaultSize="0" r:id="rId15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4" r:id="rId158" name="Control 88"/>
      </mc:Fallback>
    </mc:AlternateContent>
    <mc:AlternateContent xmlns:mc="http://schemas.openxmlformats.org/markup-compatibility/2006">
      <mc:Choice Requires="x14">
        <control shapeId="19543" r:id="rId160" name="Control 87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3" r:id="rId160" name="Control 87"/>
      </mc:Fallback>
    </mc:AlternateContent>
    <mc:AlternateContent xmlns:mc="http://schemas.openxmlformats.org/markup-compatibility/2006">
      <mc:Choice Requires="x14">
        <control shapeId="19542" r:id="rId161" name="Control 8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2" r:id="rId161" name="Control 86"/>
      </mc:Fallback>
    </mc:AlternateContent>
    <mc:AlternateContent xmlns:mc="http://schemas.openxmlformats.org/markup-compatibility/2006">
      <mc:Choice Requires="x14">
        <control shapeId="19541" r:id="rId162" name="Control 85">
          <controlPr defaultSize="0" r:id="rId16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1" r:id="rId162" name="Control 85"/>
      </mc:Fallback>
    </mc:AlternateContent>
    <mc:AlternateContent xmlns:mc="http://schemas.openxmlformats.org/markup-compatibility/2006">
      <mc:Choice Requires="x14">
        <control shapeId="19540" r:id="rId164" name="Control 8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40" r:id="rId164" name="Control 84"/>
      </mc:Fallback>
    </mc:AlternateContent>
    <mc:AlternateContent xmlns:mc="http://schemas.openxmlformats.org/markup-compatibility/2006">
      <mc:Choice Requires="x14">
        <control shapeId="19539" r:id="rId165" name="Control 8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9" r:id="rId165" name="Control 83"/>
      </mc:Fallback>
    </mc:AlternateContent>
    <mc:AlternateContent xmlns:mc="http://schemas.openxmlformats.org/markup-compatibility/2006">
      <mc:Choice Requires="x14">
        <control shapeId="19538" r:id="rId166" name="Control 82">
          <controlPr defaultSize="0" r:id="rId16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8" r:id="rId166" name="Control 82"/>
      </mc:Fallback>
    </mc:AlternateContent>
    <mc:AlternateContent xmlns:mc="http://schemas.openxmlformats.org/markup-compatibility/2006">
      <mc:Choice Requires="x14">
        <control shapeId="19537" r:id="rId168" name="Control 81">
          <controlPr defaultSize="0" r:id="rId16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7" r:id="rId168" name="Control 81"/>
      </mc:Fallback>
    </mc:AlternateContent>
    <mc:AlternateContent xmlns:mc="http://schemas.openxmlformats.org/markup-compatibility/2006">
      <mc:Choice Requires="x14">
        <control shapeId="19536" r:id="rId170" name="Control 80">
          <controlPr defaultSize="0" r:id="rId17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6" r:id="rId170" name="Control 80"/>
      </mc:Fallback>
    </mc:AlternateContent>
    <mc:AlternateContent xmlns:mc="http://schemas.openxmlformats.org/markup-compatibility/2006">
      <mc:Choice Requires="x14">
        <control shapeId="19535" r:id="rId172" name="Control 79">
          <controlPr defaultSize="0" r:id="rId17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5" r:id="rId172" name="Control 79"/>
      </mc:Fallback>
    </mc:AlternateContent>
    <mc:AlternateContent xmlns:mc="http://schemas.openxmlformats.org/markup-compatibility/2006">
      <mc:Choice Requires="x14">
        <control shapeId="19534" r:id="rId174" name="Control 78">
          <controlPr defaultSize="0" r:id="rId17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4" r:id="rId174" name="Control 78"/>
      </mc:Fallback>
    </mc:AlternateContent>
    <mc:AlternateContent xmlns:mc="http://schemas.openxmlformats.org/markup-compatibility/2006">
      <mc:Choice Requires="x14">
        <control shapeId="19533" r:id="rId176" name="Control 77">
          <controlPr defaultSize="0" r:id="rId17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3" r:id="rId176" name="Control 77"/>
      </mc:Fallback>
    </mc:AlternateContent>
    <mc:AlternateContent xmlns:mc="http://schemas.openxmlformats.org/markup-compatibility/2006">
      <mc:Choice Requires="x14">
        <control shapeId="19532" r:id="rId178" name="Control 76">
          <controlPr defaultSize="0" r:id="rId17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2" r:id="rId178" name="Control 76"/>
      </mc:Fallback>
    </mc:AlternateContent>
    <mc:AlternateContent xmlns:mc="http://schemas.openxmlformats.org/markup-compatibility/2006">
      <mc:Choice Requires="x14">
        <control shapeId="19531" r:id="rId180" name="Control 75">
          <controlPr defaultSize="0" r:id="rId18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1" r:id="rId180" name="Control 75"/>
      </mc:Fallback>
    </mc:AlternateContent>
    <mc:AlternateContent xmlns:mc="http://schemas.openxmlformats.org/markup-compatibility/2006">
      <mc:Choice Requires="x14">
        <control shapeId="19530" r:id="rId182" name="Control 7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30" r:id="rId182" name="Control 74"/>
      </mc:Fallback>
    </mc:AlternateContent>
    <mc:AlternateContent xmlns:mc="http://schemas.openxmlformats.org/markup-compatibility/2006">
      <mc:Choice Requires="x14">
        <control shapeId="19529" r:id="rId183" name="Control 7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9" r:id="rId183" name="Control 73"/>
      </mc:Fallback>
    </mc:AlternateContent>
    <mc:AlternateContent xmlns:mc="http://schemas.openxmlformats.org/markup-compatibility/2006">
      <mc:Choice Requires="x14">
        <control shapeId="19528" r:id="rId184" name="Control 72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8" r:id="rId184" name="Control 72"/>
      </mc:Fallback>
    </mc:AlternateContent>
    <mc:AlternateContent xmlns:mc="http://schemas.openxmlformats.org/markup-compatibility/2006">
      <mc:Choice Requires="x14">
        <control shapeId="19527" r:id="rId185" name="Control 7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7" r:id="rId185" name="Control 71"/>
      </mc:Fallback>
    </mc:AlternateContent>
    <mc:AlternateContent xmlns:mc="http://schemas.openxmlformats.org/markup-compatibility/2006">
      <mc:Choice Requires="x14">
        <control shapeId="19526" r:id="rId186" name="Control 70">
          <controlPr defaultSize="0" r:id="rId18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6" r:id="rId186" name="Control 70"/>
      </mc:Fallback>
    </mc:AlternateContent>
    <mc:AlternateContent xmlns:mc="http://schemas.openxmlformats.org/markup-compatibility/2006">
      <mc:Choice Requires="x14">
        <control shapeId="19525" r:id="rId188" name="Control 69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25" r:id="rId188" name="Control 69"/>
      </mc:Fallback>
    </mc:AlternateContent>
    <mc:AlternateContent xmlns:mc="http://schemas.openxmlformats.org/markup-compatibility/2006">
      <mc:Choice Requires="x14">
        <control shapeId="19524" r:id="rId189" name="Control 68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24" r:id="rId189" name="Control 68"/>
      </mc:Fallback>
    </mc:AlternateContent>
    <mc:AlternateContent xmlns:mc="http://schemas.openxmlformats.org/markup-compatibility/2006">
      <mc:Choice Requires="x14">
        <control shapeId="19523" r:id="rId190" name="Control 67">
          <controlPr defaultSize="0" r:id="rId19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3" r:id="rId190" name="Control 67"/>
      </mc:Fallback>
    </mc:AlternateContent>
    <mc:AlternateContent xmlns:mc="http://schemas.openxmlformats.org/markup-compatibility/2006">
      <mc:Choice Requires="x14">
        <control shapeId="19522" r:id="rId192" name="Control 66">
          <controlPr defaultSize="0" r:id="rId19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2" r:id="rId192" name="Control 66"/>
      </mc:Fallback>
    </mc:AlternateContent>
    <mc:AlternateContent xmlns:mc="http://schemas.openxmlformats.org/markup-compatibility/2006">
      <mc:Choice Requires="x14">
        <control shapeId="19521" r:id="rId194" name="Control 65">
          <controlPr defaultSize="0" r:id="rId19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1" r:id="rId194" name="Control 65"/>
      </mc:Fallback>
    </mc:AlternateContent>
    <mc:AlternateContent xmlns:mc="http://schemas.openxmlformats.org/markup-compatibility/2006">
      <mc:Choice Requires="x14">
        <control shapeId="19520" r:id="rId196" name="Control 64">
          <controlPr defaultSize="0" r:id="rId19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20" r:id="rId196" name="Control 64"/>
      </mc:Fallback>
    </mc:AlternateContent>
    <mc:AlternateContent xmlns:mc="http://schemas.openxmlformats.org/markup-compatibility/2006">
      <mc:Choice Requires="x14">
        <control shapeId="19519" r:id="rId198" name="Control 63">
          <controlPr defaultSize="0" r:id="rId19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9" r:id="rId198" name="Control 63"/>
      </mc:Fallback>
    </mc:AlternateContent>
    <mc:AlternateContent xmlns:mc="http://schemas.openxmlformats.org/markup-compatibility/2006">
      <mc:Choice Requires="x14">
        <control shapeId="19518" r:id="rId200" name="Control 62">
          <controlPr defaultSize="0" r:id="rId20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8" r:id="rId200" name="Control 62"/>
      </mc:Fallback>
    </mc:AlternateContent>
    <mc:AlternateContent xmlns:mc="http://schemas.openxmlformats.org/markup-compatibility/2006">
      <mc:Choice Requires="x14">
        <control shapeId="19517" r:id="rId202" name="Control 61">
          <controlPr defaultSize="0" r:id="rId20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7" r:id="rId202" name="Control 61"/>
      </mc:Fallback>
    </mc:AlternateContent>
    <mc:AlternateContent xmlns:mc="http://schemas.openxmlformats.org/markup-compatibility/2006">
      <mc:Choice Requires="x14">
        <control shapeId="19516" r:id="rId204" name="Control 60">
          <controlPr defaultSize="0" r:id="rId20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6" r:id="rId204" name="Control 60"/>
      </mc:Fallback>
    </mc:AlternateContent>
    <mc:AlternateContent xmlns:mc="http://schemas.openxmlformats.org/markup-compatibility/2006">
      <mc:Choice Requires="x14">
        <control shapeId="19515" r:id="rId206" name="Control 59">
          <controlPr defaultSize="0" r:id="rId20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5" r:id="rId206" name="Control 59"/>
      </mc:Fallback>
    </mc:AlternateContent>
    <mc:AlternateContent xmlns:mc="http://schemas.openxmlformats.org/markup-compatibility/2006">
      <mc:Choice Requires="x14">
        <control shapeId="19514" r:id="rId208" name="Control 58">
          <controlPr defaultSize="0" r:id="rId20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4" r:id="rId208" name="Control 58"/>
      </mc:Fallback>
    </mc:AlternateContent>
    <mc:AlternateContent xmlns:mc="http://schemas.openxmlformats.org/markup-compatibility/2006">
      <mc:Choice Requires="x14">
        <control shapeId="19513" r:id="rId210" name="Control 57">
          <controlPr defaultSize="0" r:id="rId211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3" r:id="rId210" name="Control 57"/>
      </mc:Fallback>
    </mc:AlternateContent>
    <mc:AlternateContent xmlns:mc="http://schemas.openxmlformats.org/markup-compatibility/2006">
      <mc:Choice Requires="x14">
        <control shapeId="19512" r:id="rId212" name="Control 56">
          <controlPr defaultSize="0" r:id="rId213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2" r:id="rId212" name="Control 56"/>
      </mc:Fallback>
    </mc:AlternateContent>
    <mc:AlternateContent xmlns:mc="http://schemas.openxmlformats.org/markup-compatibility/2006">
      <mc:Choice Requires="x14">
        <control shapeId="19511" r:id="rId214" name="Control 55">
          <controlPr defaultSize="0" r:id="rId215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1" r:id="rId214" name="Control 55"/>
      </mc:Fallback>
    </mc:AlternateContent>
    <mc:AlternateContent xmlns:mc="http://schemas.openxmlformats.org/markup-compatibility/2006">
      <mc:Choice Requires="x14">
        <control shapeId="19510" r:id="rId216" name="Control 54">
          <controlPr defaultSize="0" r:id="rId217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10" r:id="rId216" name="Control 54"/>
      </mc:Fallback>
    </mc:AlternateContent>
    <mc:AlternateContent xmlns:mc="http://schemas.openxmlformats.org/markup-compatibility/2006">
      <mc:Choice Requires="x14">
        <control shapeId="19509" r:id="rId218" name="Control 53">
          <controlPr defaultSize="0" r:id="rId219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9" r:id="rId218" name="Control 53"/>
      </mc:Fallback>
    </mc:AlternateContent>
    <mc:AlternateContent xmlns:mc="http://schemas.openxmlformats.org/markup-compatibility/2006">
      <mc:Choice Requires="x14">
        <control shapeId="19508" r:id="rId220" name="Control 52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8" r:id="rId220" name="Control 52"/>
      </mc:Fallback>
    </mc:AlternateContent>
    <mc:AlternateContent xmlns:mc="http://schemas.openxmlformats.org/markup-compatibility/2006">
      <mc:Choice Requires="x14">
        <control shapeId="19507" r:id="rId221" name="Control 51">
          <controlPr defaultSize="0" r:id="rId22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7" r:id="rId221" name="Control 51"/>
      </mc:Fallback>
    </mc:AlternateContent>
    <mc:AlternateContent xmlns:mc="http://schemas.openxmlformats.org/markup-compatibility/2006">
      <mc:Choice Requires="x14">
        <control shapeId="19506" r:id="rId223" name="Control 5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6" r:id="rId223" name="Control 50"/>
      </mc:Fallback>
    </mc:AlternateContent>
    <mc:AlternateContent xmlns:mc="http://schemas.openxmlformats.org/markup-compatibility/2006">
      <mc:Choice Requires="x14">
        <control shapeId="19505" r:id="rId224" name="Control 49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5" r:id="rId224" name="Control 49"/>
      </mc:Fallback>
    </mc:AlternateContent>
    <mc:AlternateContent xmlns:mc="http://schemas.openxmlformats.org/markup-compatibility/2006">
      <mc:Choice Requires="x14">
        <control shapeId="19504" r:id="rId225" name="Control 48">
          <controlPr defaultSize="0" r:id="rId22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4" r:id="rId225" name="Control 48"/>
      </mc:Fallback>
    </mc:AlternateContent>
    <mc:AlternateContent xmlns:mc="http://schemas.openxmlformats.org/markup-compatibility/2006">
      <mc:Choice Requires="x14">
        <control shapeId="19503" r:id="rId227" name="Control 47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3" r:id="rId227" name="Control 47"/>
      </mc:Fallback>
    </mc:AlternateContent>
    <mc:AlternateContent xmlns:mc="http://schemas.openxmlformats.org/markup-compatibility/2006">
      <mc:Choice Requires="x14">
        <control shapeId="19502" r:id="rId228" name="Control 4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2" r:id="rId228" name="Control 46"/>
      </mc:Fallback>
    </mc:AlternateContent>
    <mc:AlternateContent xmlns:mc="http://schemas.openxmlformats.org/markup-compatibility/2006">
      <mc:Choice Requires="x14">
        <control shapeId="19501" r:id="rId229" name="Control 45">
          <controlPr defaultSize="0" r:id="rId23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1" r:id="rId229" name="Control 45"/>
      </mc:Fallback>
    </mc:AlternateContent>
    <mc:AlternateContent xmlns:mc="http://schemas.openxmlformats.org/markup-compatibility/2006">
      <mc:Choice Requires="x14">
        <control shapeId="19500" r:id="rId231" name="Control 4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500" r:id="rId231" name="Control 44"/>
      </mc:Fallback>
    </mc:AlternateContent>
    <mc:AlternateContent xmlns:mc="http://schemas.openxmlformats.org/markup-compatibility/2006">
      <mc:Choice Requires="x14">
        <control shapeId="19499" r:id="rId232" name="Control 4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9" r:id="rId232" name="Control 43"/>
      </mc:Fallback>
    </mc:AlternateContent>
    <mc:AlternateContent xmlns:mc="http://schemas.openxmlformats.org/markup-compatibility/2006">
      <mc:Choice Requires="x14">
        <control shapeId="19498" r:id="rId233" name="Control 42">
          <controlPr defaultSize="0" r:id="rId2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8" r:id="rId233" name="Control 42"/>
      </mc:Fallback>
    </mc:AlternateContent>
    <mc:AlternateContent xmlns:mc="http://schemas.openxmlformats.org/markup-compatibility/2006">
      <mc:Choice Requires="x14">
        <control shapeId="19497" r:id="rId235" name="Control 4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7" r:id="rId235" name="Control 41"/>
      </mc:Fallback>
    </mc:AlternateContent>
    <mc:AlternateContent xmlns:mc="http://schemas.openxmlformats.org/markup-compatibility/2006">
      <mc:Choice Requires="x14">
        <control shapeId="19496" r:id="rId236" name="Control 4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6" r:id="rId236" name="Control 40"/>
      </mc:Fallback>
    </mc:AlternateContent>
    <mc:AlternateContent xmlns:mc="http://schemas.openxmlformats.org/markup-compatibility/2006">
      <mc:Choice Requires="x14">
        <control shapeId="19495" r:id="rId237" name="Control 39">
          <controlPr defaultSize="0" r:id="rId23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5" r:id="rId237" name="Control 39"/>
      </mc:Fallback>
    </mc:AlternateContent>
    <mc:AlternateContent xmlns:mc="http://schemas.openxmlformats.org/markup-compatibility/2006">
      <mc:Choice Requires="x14">
        <control shapeId="19494" r:id="rId239" name="Control 38">
          <controlPr defaultSize="0" r:id="rId24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4" r:id="rId239" name="Control 38"/>
      </mc:Fallback>
    </mc:AlternateContent>
    <mc:AlternateContent xmlns:mc="http://schemas.openxmlformats.org/markup-compatibility/2006">
      <mc:Choice Requires="x14">
        <control shapeId="19493" r:id="rId241" name="Control 37">
          <controlPr defaultSize="0" r:id="rId24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3" r:id="rId241" name="Control 37"/>
      </mc:Fallback>
    </mc:AlternateContent>
    <mc:AlternateContent xmlns:mc="http://schemas.openxmlformats.org/markup-compatibility/2006">
      <mc:Choice Requires="x14">
        <control shapeId="19492" r:id="rId243" name="Control 36">
          <controlPr defaultSize="0" r:id="rId24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2" r:id="rId243" name="Control 36"/>
      </mc:Fallback>
    </mc:AlternateContent>
    <mc:AlternateContent xmlns:mc="http://schemas.openxmlformats.org/markup-compatibility/2006">
      <mc:Choice Requires="x14">
        <control shapeId="19491" r:id="rId245" name="Control 35">
          <controlPr defaultSize="0" r:id="rId24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1" r:id="rId245" name="Control 35"/>
      </mc:Fallback>
    </mc:AlternateContent>
    <mc:AlternateContent xmlns:mc="http://schemas.openxmlformats.org/markup-compatibility/2006">
      <mc:Choice Requires="x14">
        <control shapeId="19490" r:id="rId247" name="Control 3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90" r:id="rId247" name="Control 34"/>
      </mc:Fallback>
    </mc:AlternateContent>
    <mc:AlternateContent xmlns:mc="http://schemas.openxmlformats.org/markup-compatibility/2006">
      <mc:Choice Requires="x14">
        <control shapeId="19489" r:id="rId248" name="Control 3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9" r:id="rId248" name="Control 33"/>
      </mc:Fallback>
    </mc:AlternateContent>
    <mc:AlternateContent xmlns:mc="http://schemas.openxmlformats.org/markup-compatibility/2006">
      <mc:Choice Requires="x14">
        <control shapeId="19488" r:id="rId249" name="Control 32">
          <controlPr defaultSize="0" r:id="rId25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8" r:id="rId249" name="Control 32"/>
      </mc:Fallback>
    </mc:AlternateContent>
    <mc:AlternateContent xmlns:mc="http://schemas.openxmlformats.org/markup-compatibility/2006">
      <mc:Choice Requires="x14">
        <control shapeId="19487" r:id="rId251" name="Control 31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7" r:id="rId251" name="Control 31"/>
      </mc:Fallback>
    </mc:AlternateContent>
    <mc:AlternateContent xmlns:mc="http://schemas.openxmlformats.org/markup-compatibility/2006">
      <mc:Choice Requires="x14">
        <control shapeId="19486" r:id="rId252" name="Control 30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6" r:id="rId252" name="Control 30"/>
      </mc:Fallback>
    </mc:AlternateContent>
    <mc:AlternateContent xmlns:mc="http://schemas.openxmlformats.org/markup-compatibility/2006">
      <mc:Choice Requires="x14">
        <control shapeId="19485" r:id="rId253" name="Control 29">
          <controlPr defaultSize="0" r:id="rId25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5" r:id="rId253" name="Control 29"/>
      </mc:Fallback>
    </mc:AlternateContent>
    <mc:AlternateContent xmlns:mc="http://schemas.openxmlformats.org/markup-compatibility/2006">
      <mc:Choice Requires="x14">
        <control shapeId="19484" r:id="rId255" name="Control 28">
          <controlPr defaultSize="0" r:id="rId25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4" r:id="rId255" name="Control 28"/>
      </mc:Fallback>
    </mc:AlternateContent>
    <mc:AlternateContent xmlns:mc="http://schemas.openxmlformats.org/markup-compatibility/2006">
      <mc:Choice Requires="x14">
        <control shapeId="19483" r:id="rId257" name="Control 27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3" r:id="rId257" name="Control 27"/>
      </mc:Fallback>
    </mc:AlternateContent>
    <mc:AlternateContent xmlns:mc="http://schemas.openxmlformats.org/markup-compatibility/2006">
      <mc:Choice Requires="x14">
        <control shapeId="19482" r:id="rId258" name="Control 26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2" r:id="rId258" name="Control 26"/>
      </mc:Fallback>
    </mc:AlternateContent>
    <mc:AlternateContent xmlns:mc="http://schemas.openxmlformats.org/markup-compatibility/2006">
      <mc:Choice Requires="x14">
        <control shapeId="19481" r:id="rId259" name="Control 25">
          <controlPr defaultSize="0" r:id="rId26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1" r:id="rId259" name="Control 25"/>
      </mc:Fallback>
    </mc:AlternateContent>
    <mc:AlternateContent xmlns:mc="http://schemas.openxmlformats.org/markup-compatibility/2006">
      <mc:Choice Requires="x14">
        <control shapeId="19480" r:id="rId261" name="Control 24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80" r:id="rId261" name="Control 24"/>
      </mc:Fallback>
    </mc:AlternateContent>
    <mc:AlternateContent xmlns:mc="http://schemas.openxmlformats.org/markup-compatibility/2006">
      <mc:Choice Requires="x14">
        <control shapeId="19479" r:id="rId262" name="Control 23">
          <controlPr defaultSize="0" r:id="rId3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9" r:id="rId262" name="Control 23"/>
      </mc:Fallback>
    </mc:AlternateContent>
    <mc:AlternateContent xmlns:mc="http://schemas.openxmlformats.org/markup-compatibility/2006">
      <mc:Choice Requires="x14">
        <control shapeId="19478" r:id="rId263" name="Control 22">
          <controlPr defaultSize="0" r:id="rId26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8" r:id="rId263" name="Control 22"/>
      </mc:Fallback>
    </mc:AlternateContent>
    <mc:AlternateContent xmlns:mc="http://schemas.openxmlformats.org/markup-compatibility/2006">
      <mc:Choice Requires="x14">
        <control shapeId="19477" r:id="rId265" name="Control 21">
          <controlPr defaultSize="0" r:id="rId26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7" r:id="rId265" name="Control 21"/>
      </mc:Fallback>
    </mc:AlternateContent>
    <mc:AlternateContent xmlns:mc="http://schemas.openxmlformats.org/markup-compatibility/2006">
      <mc:Choice Requires="x14">
        <control shapeId="19476" r:id="rId267" name="Control 20">
          <controlPr defaultSize="0" r:id="rId26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6" r:id="rId267" name="Control 20"/>
      </mc:Fallback>
    </mc:AlternateContent>
    <mc:AlternateContent xmlns:mc="http://schemas.openxmlformats.org/markup-compatibility/2006">
      <mc:Choice Requires="x14">
        <control shapeId="19475" r:id="rId269" name="Control 19">
          <controlPr defaultSize="0" r:id="rId27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5" r:id="rId269" name="Control 19"/>
      </mc:Fallback>
    </mc:AlternateContent>
    <mc:AlternateContent xmlns:mc="http://schemas.openxmlformats.org/markup-compatibility/2006">
      <mc:Choice Requires="x14">
        <control shapeId="19474" r:id="rId271" name="Control 18">
          <controlPr defaultSize="0" r:id="rId27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4" r:id="rId271" name="Control 18"/>
      </mc:Fallback>
    </mc:AlternateContent>
    <mc:AlternateContent xmlns:mc="http://schemas.openxmlformats.org/markup-compatibility/2006">
      <mc:Choice Requires="x14">
        <control shapeId="19473" r:id="rId273" name="Control 17">
          <controlPr defaultSize="0" r:id="rId27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3" r:id="rId273" name="Control 17"/>
      </mc:Fallback>
    </mc:AlternateContent>
    <mc:AlternateContent xmlns:mc="http://schemas.openxmlformats.org/markup-compatibility/2006">
      <mc:Choice Requires="x14">
        <control shapeId="19472" r:id="rId275" name="Control 16">
          <controlPr defaultSize="0" r:id="rId27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72" r:id="rId275" name="Control 16"/>
      </mc:Fallback>
    </mc:AlternateContent>
    <mc:AlternateContent xmlns:mc="http://schemas.openxmlformats.org/markup-compatibility/2006">
      <mc:Choice Requires="x14">
        <control shapeId="19471" r:id="rId277" name="Control 15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471" r:id="rId277" name="Control 15"/>
      </mc:Fallback>
    </mc:AlternateContent>
    <mc:AlternateContent xmlns:mc="http://schemas.openxmlformats.org/markup-compatibility/2006">
      <mc:Choice Requires="x14">
        <control shapeId="19470" r:id="rId278" name="Control 14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470" r:id="rId278" name="Control 14"/>
      </mc:Fallback>
    </mc:AlternateContent>
    <mc:AlternateContent xmlns:mc="http://schemas.openxmlformats.org/markup-compatibility/2006">
      <mc:Choice Requires="x14">
        <control shapeId="19469" r:id="rId279" name="Control 13">
          <controlPr defaultSize="0" r:id="rId28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9" r:id="rId279" name="Control 13"/>
      </mc:Fallback>
    </mc:AlternateContent>
    <mc:AlternateContent xmlns:mc="http://schemas.openxmlformats.org/markup-compatibility/2006">
      <mc:Choice Requires="x14">
        <control shapeId="19468" r:id="rId281" name="Control 12">
          <controlPr defaultSize="0" r:id="rId28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8" r:id="rId281" name="Control 12"/>
      </mc:Fallback>
    </mc:AlternateContent>
    <mc:AlternateContent xmlns:mc="http://schemas.openxmlformats.org/markup-compatibility/2006">
      <mc:Choice Requires="x14">
        <control shapeId="19467" r:id="rId283" name="Control 11">
          <controlPr defaultSize="0" r:id="rId28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7" r:id="rId283" name="Control 11"/>
      </mc:Fallback>
    </mc:AlternateContent>
    <mc:AlternateContent xmlns:mc="http://schemas.openxmlformats.org/markup-compatibility/2006">
      <mc:Choice Requires="x14">
        <control shapeId="19466" r:id="rId285" name="Control 10">
          <controlPr defaultSize="0" r:id="rId28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6" r:id="rId285" name="Control 10"/>
      </mc:Fallback>
    </mc:AlternateContent>
    <mc:AlternateContent xmlns:mc="http://schemas.openxmlformats.org/markup-compatibility/2006">
      <mc:Choice Requires="x14">
        <control shapeId="19465" r:id="rId287" name="Control 9">
          <controlPr defaultSize="0" r:id="rId28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5" r:id="rId287" name="Control 9"/>
      </mc:Fallback>
    </mc:AlternateContent>
    <mc:AlternateContent xmlns:mc="http://schemas.openxmlformats.org/markup-compatibility/2006">
      <mc:Choice Requires="x14">
        <control shapeId="19464" r:id="rId289" name="Control 8">
          <controlPr defaultSize="0" r:id="rId29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4" r:id="rId289" name="Control 8"/>
      </mc:Fallback>
    </mc:AlternateContent>
    <mc:AlternateContent xmlns:mc="http://schemas.openxmlformats.org/markup-compatibility/2006">
      <mc:Choice Requires="x14">
        <control shapeId="19463" r:id="rId291" name="Control 7">
          <controlPr defaultSize="0" r:id="rId29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3" r:id="rId291" name="Control 7"/>
      </mc:Fallback>
    </mc:AlternateContent>
    <mc:AlternateContent xmlns:mc="http://schemas.openxmlformats.org/markup-compatibility/2006">
      <mc:Choice Requires="x14">
        <control shapeId="19462" r:id="rId293" name="Control 6">
          <controlPr defaultSize="0" r:id="rId294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2" r:id="rId293" name="Control 6"/>
      </mc:Fallback>
    </mc:AlternateContent>
    <mc:AlternateContent xmlns:mc="http://schemas.openxmlformats.org/markup-compatibility/2006">
      <mc:Choice Requires="x14">
        <control shapeId="19461" r:id="rId295" name="Control 5">
          <controlPr defaultSize="0" r:id="rId296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1" r:id="rId295" name="Control 5"/>
      </mc:Fallback>
    </mc:AlternateContent>
    <mc:AlternateContent xmlns:mc="http://schemas.openxmlformats.org/markup-compatibility/2006">
      <mc:Choice Requires="x14">
        <control shapeId="19460" r:id="rId297" name="Control 4">
          <controlPr defaultSize="0" r:id="rId298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60" r:id="rId297" name="Control 4"/>
      </mc:Fallback>
    </mc:AlternateContent>
    <mc:AlternateContent xmlns:mc="http://schemas.openxmlformats.org/markup-compatibility/2006">
      <mc:Choice Requires="x14">
        <control shapeId="19459" r:id="rId299" name="Control 3">
          <controlPr defaultSize="0" r:id="rId300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59" r:id="rId299" name="Control 3"/>
      </mc:Fallback>
    </mc:AlternateContent>
    <mc:AlternateContent xmlns:mc="http://schemas.openxmlformats.org/markup-compatibility/2006">
      <mc:Choice Requires="x14">
        <control shapeId="19458" r:id="rId301" name="Control 2">
          <controlPr defaultSize="0" r:id="rId302">
            <anchor moveWithCells="1">
              <from>
                <xdr:col>2</xdr:col>
                <xdr:colOff>0</xdr:colOff>
                <xdr:row>48</xdr:row>
                <xdr:rowOff>85725</xdr:rowOff>
              </from>
              <to>
                <xdr:col>2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58" r:id="rId301" name="Control 2"/>
      </mc:Fallback>
    </mc:AlternateContent>
    <mc:AlternateContent xmlns:mc="http://schemas.openxmlformats.org/markup-compatibility/2006">
      <mc:Choice Requires="x14">
        <control shapeId="19457" r:id="rId303" name="Control 1">
          <controlPr defaultSize="0" r:id="rId304">
            <anchor moveWithCells="1">
              <from>
                <xdr:col>1</xdr:col>
                <xdr:colOff>0</xdr:colOff>
                <xdr:row>48</xdr:row>
                <xdr:rowOff>85725</xdr:rowOff>
              </from>
              <to>
                <xdr:col>1</xdr:col>
                <xdr:colOff>733425</xdr:colOff>
                <xdr:row>49</xdr:row>
                <xdr:rowOff>95250</xdr:rowOff>
              </to>
            </anchor>
          </controlPr>
        </control>
      </mc:Choice>
      <mc:Fallback>
        <control shapeId="19457" r:id="rId303" name="Control 1"/>
      </mc:Fallback>
    </mc:AlternateContent>
  </control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P51"/>
  <sheetViews>
    <sheetView topLeftCell="D1" workbookViewId="0">
      <selection activeCell="G17" sqref="G17"/>
    </sheetView>
  </sheetViews>
  <sheetFormatPr baseColWidth="10" defaultRowHeight="16.5" customHeight="1" x14ac:dyDescent="0.25"/>
  <cols>
    <col min="1" max="1" width="5" customWidth="1"/>
    <col min="2" max="2" width="42.85546875" customWidth="1"/>
  </cols>
  <sheetData>
    <row r="1" spans="2:16" ht="16.5" customHeight="1" x14ac:dyDescent="0.25">
      <c r="I1" s="409"/>
      <c r="J1" s="409"/>
      <c r="K1" s="409"/>
      <c r="L1" s="409"/>
      <c r="M1" s="409"/>
      <c r="N1" s="409"/>
      <c r="O1" s="409"/>
      <c r="P1" s="409"/>
    </row>
    <row r="2" spans="2:16" ht="16.5" customHeight="1" x14ac:dyDescent="0.25">
      <c r="B2" s="43" t="s">
        <v>477</v>
      </c>
      <c r="I2" s="411" t="s">
        <v>594</v>
      </c>
      <c r="J2" s="412"/>
      <c r="K2" s="413"/>
      <c r="L2" s="421"/>
      <c r="M2" s="409"/>
      <c r="N2" s="409"/>
      <c r="O2" s="409"/>
      <c r="P2" s="409"/>
    </row>
    <row r="3" spans="2:16" ht="16.5" customHeight="1" thickBot="1" x14ac:dyDescent="0.3">
      <c r="B3" s="44" t="s">
        <v>478</v>
      </c>
      <c r="I3" s="411" t="s">
        <v>595</v>
      </c>
      <c r="J3" s="415"/>
      <c r="K3" s="416"/>
      <c r="L3" s="421"/>
      <c r="M3" s="409"/>
      <c r="N3" s="409"/>
      <c r="O3" s="409"/>
      <c r="P3" s="409"/>
    </row>
    <row r="4" spans="2:16" ht="16.5" customHeight="1" thickBot="1" x14ac:dyDescent="0.3">
      <c r="I4" s="419"/>
      <c r="J4" s="419"/>
      <c r="K4" s="420" t="s">
        <v>569</v>
      </c>
      <c r="L4" s="421"/>
      <c r="M4" s="409"/>
      <c r="N4" s="409"/>
      <c r="O4" s="409"/>
      <c r="P4" s="409"/>
    </row>
    <row r="5" spans="2:16" ht="16.5" customHeight="1" thickBot="1" x14ac:dyDescent="0.3">
      <c r="B5" s="1003"/>
      <c r="C5" s="1006" t="s">
        <v>18</v>
      </c>
      <c r="D5" s="1087"/>
      <c r="E5" s="1006" t="s">
        <v>21</v>
      </c>
      <c r="F5" s="1007"/>
      <c r="I5" s="422"/>
      <c r="J5" s="422"/>
      <c r="K5" s="423" t="s">
        <v>25</v>
      </c>
      <c r="L5" s="421"/>
      <c r="M5" s="409"/>
      <c r="N5" s="409"/>
      <c r="O5" s="409"/>
      <c r="P5" s="409"/>
    </row>
    <row r="6" spans="2:16" ht="16.5" customHeight="1" thickBot="1" x14ac:dyDescent="0.3">
      <c r="B6" s="1005"/>
      <c r="C6" s="172">
        <v>2015</v>
      </c>
      <c r="D6" s="156">
        <v>2016</v>
      </c>
      <c r="E6" s="192">
        <v>2015</v>
      </c>
      <c r="F6" s="153">
        <v>2016</v>
      </c>
      <c r="I6" s="425" t="s">
        <v>570</v>
      </c>
      <c r="J6" s="421"/>
      <c r="K6" s="427">
        <v>4610176</v>
      </c>
      <c r="L6" s="421"/>
      <c r="M6" s="408">
        <f>K6/K6</f>
        <v>1</v>
      </c>
      <c r="N6" s="409"/>
      <c r="O6" s="409"/>
      <c r="P6" s="409"/>
    </row>
    <row r="7" spans="2:16" ht="16.5" customHeight="1" thickBot="1" x14ac:dyDescent="0.3">
      <c r="B7" s="151" t="s">
        <v>237</v>
      </c>
      <c r="C7" s="24">
        <v>4164750</v>
      </c>
      <c r="D7" s="24">
        <v>4610176</v>
      </c>
      <c r="E7" s="179">
        <v>160331085</v>
      </c>
      <c r="F7" s="59">
        <v>158938124</v>
      </c>
      <c r="I7" s="445" t="s">
        <v>596</v>
      </c>
      <c r="J7" s="421"/>
      <c r="K7" s="413">
        <v>3065662</v>
      </c>
      <c r="L7" s="421"/>
      <c r="M7" s="408">
        <f>K7/K6</f>
        <v>0.66497721562040146</v>
      </c>
      <c r="N7" s="409"/>
      <c r="O7" s="409"/>
      <c r="P7" s="409"/>
    </row>
    <row r="8" spans="2:16" ht="16.5" customHeight="1" x14ac:dyDescent="0.25">
      <c r="B8" s="27" t="s">
        <v>282</v>
      </c>
      <c r="C8" s="1088">
        <v>100</v>
      </c>
      <c r="D8" s="1088">
        <v>100</v>
      </c>
      <c r="E8" s="1111">
        <v>100</v>
      </c>
      <c r="F8" s="1113">
        <v>100</v>
      </c>
      <c r="I8" s="445" t="s">
        <v>597</v>
      </c>
      <c r="J8" s="421"/>
      <c r="K8" s="413">
        <v>1544515</v>
      </c>
      <c r="L8" s="808"/>
      <c r="M8" s="408">
        <f>K8/K6</f>
        <v>0.335023001291057</v>
      </c>
      <c r="N8" s="409"/>
      <c r="O8" s="409"/>
      <c r="P8" s="409"/>
    </row>
    <row r="9" spans="2:16" ht="16.5" customHeight="1" x14ac:dyDescent="0.25">
      <c r="B9" s="88" t="s">
        <v>283</v>
      </c>
      <c r="C9" s="1089"/>
      <c r="D9" s="1089"/>
      <c r="E9" s="1112"/>
      <c r="F9" s="1114"/>
      <c r="G9" s="45"/>
      <c r="I9" s="445" t="s">
        <v>598</v>
      </c>
      <c r="J9" s="421"/>
      <c r="K9" s="413">
        <v>65704</v>
      </c>
      <c r="L9" s="421"/>
      <c r="M9" s="408">
        <f>K9/K6</f>
        <v>1.4251950467834633E-2</v>
      </c>
      <c r="N9" s="409"/>
      <c r="O9" s="409"/>
      <c r="P9" s="409"/>
    </row>
    <row r="10" spans="2:16" ht="16.5" customHeight="1" x14ac:dyDescent="0.25">
      <c r="B10" s="89" t="s">
        <v>284</v>
      </c>
      <c r="C10" s="32">
        <v>33.4</v>
      </c>
      <c r="D10" s="180">
        <v>33.5</v>
      </c>
      <c r="E10" s="180">
        <v>28.5</v>
      </c>
      <c r="F10" s="66">
        <v>31.7</v>
      </c>
      <c r="G10" s="45"/>
      <c r="I10" s="445" t="s">
        <v>599</v>
      </c>
      <c r="J10" s="421"/>
      <c r="K10" s="413">
        <v>902781</v>
      </c>
      <c r="L10" s="421"/>
      <c r="M10" s="408">
        <f>K10/K6</f>
        <v>0.19582354339617403</v>
      </c>
      <c r="N10" s="409"/>
      <c r="O10" s="409"/>
      <c r="P10" s="409"/>
    </row>
    <row r="11" spans="2:16" ht="16.5" customHeight="1" x14ac:dyDescent="0.25">
      <c r="B11" s="125" t="s">
        <v>285</v>
      </c>
      <c r="C11" s="126">
        <v>56.1</v>
      </c>
      <c r="D11" s="190">
        <v>66.5</v>
      </c>
      <c r="E11" s="190">
        <v>65.400000000000006</v>
      </c>
      <c r="F11" s="133">
        <v>68.3</v>
      </c>
      <c r="G11" s="45"/>
      <c r="I11" s="445" t="s">
        <v>600</v>
      </c>
      <c r="J11" s="421"/>
      <c r="K11" s="413">
        <v>396197</v>
      </c>
      <c r="L11" s="421"/>
      <c r="M11" s="408">
        <f>K11/K6</f>
        <v>8.5939669114584782E-2</v>
      </c>
      <c r="N11" s="409"/>
      <c r="O11" s="409"/>
      <c r="P11" s="409"/>
    </row>
    <row r="12" spans="2:16" ht="16.5" customHeight="1" thickBot="1" x14ac:dyDescent="0.3">
      <c r="B12" s="128" t="s">
        <v>286</v>
      </c>
      <c r="C12" s="129">
        <v>10.5</v>
      </c>
      <c r="D12" s="191">
        <v>0</v>
      </c>
      <c r="E12" s="191">
        <v>6.1</v>
      </c>
      <c r="F12" s="138">
        <v>0</v>
      </c>
      <c r="G12" s="45"/>
      <c r="I12" s="443" t="s">
        <v>601</v>
      </c>
      <c r="J12" s="739"/>
      <c r="K12" s="444">
        <v>179833</v>
      </c>
      <c r="L12" s="421"/>
      <c r="M12" s="408">
        <f>K12/K6</f>
        <v>3.9007838312463558E-2</v>
      </c>
      <c r="N12" s="409"/>
      <c r="O12" s="409"/>
      <c r="P12" s="409"/>
    </row>
    <row r="13" spans="2:16" ht="16.5" customHeight="1" x14ac:dyDescent="0.25">
      <c r="B13" s="131" t="s">
        <v>287</v>
      </c>
      <c r="C13" s="1104">
        <v>100</v>
      </c>
      <c r="D13" s="1104">
        <v>100</v>
      </c>
      <c r="E13" s="1106">
        <v>100</v>
      </c>
      <c r="F13" s="1108">
        <v>100</v>
      </c>
      <c r="G13" s="45"/>
      <c r="I13" s="446" t="s">
        <v>602</v>
      </c>
      <c r="J13" s="412"/>
      <c r="K13" s="413"/>
      <c r="L13" s="421"/>
      <c r="M13" s="409"/>
      <c r="N13" s="409"/>
      <c r="O13" s="409"/>
      <c r="P13" s="409"/>
    </row>
    <row r="14" spans="2:16" ht="16.5" customHeight="1" x14ac:dyDescent="0.25">
      <c r="B14" s="132" t="s">
        <v>288</v>
      </c>
      <c r="C14" s="1105"/>
      <c r="D14" s="1105"/>
      <c r="E14" s="1107"/>
      <c r="F14" s="1109"/>
      <c r="G14" s="45"/>
      <c r="I14" s="446" t="s">
        <v>603</v>
      </c>
      <c r="J14" s="412"/>
      <c r="K14" s="413"/>
      <c r="L14" s="421"/>
      <c r="M14" s="409"/>
      <c r="N14" s="409"/>
      <c r="O14" s="409"/>
      <c r="P14" s="409"/>
    </row>
    <row r="15" spans="2:16" ht="16.5" customHeight="1" x14ac:dyDescent="0.25">
      <c r="B15" s="89" t="s">
        <v>289</v>
      </c>
      <c r="C15" s="32">
        <v>22.1</v>
      </c>
      <c r="D15" s="32">
        <v>26.8</v>
      </c>
      <c r="E15" s="180">
        <v>30.3</v>
      </c>
      <c r="F15" s="33">
        <v>37.5</v>
      </c>
      <c r="I15" s="409"/>
      <c r="J15" s="409"/>
      <c r="K15" s="409"/>
      <c r="L15" s="409"/>
      <c r="M15" s="409"/>
      <c r="N15" s="409"/>
      <c r="O15" s="409"/>
      <c r="P15" s="409"/>
    </row>
    <row r="16" spans="2:16" ht="16.5" customHeight="1" x14ac:dyDescent="0.25">
      <c r="B16" s="125" t="s">
        <v>290</v>
      </c>
      <c r="C16" s="126">
        <v>10.199999999999999</v>
      </c>
      <c r="D16" s="126">
        <v>10.9</v>
      </c>
      <c r="E16" s="190">
        <v>8.9</v>
      </c>
      <c r="F16" s="127">
        <v>10.1</v>
      </c>
      <c r="I16" s="409"/>
      <c r="J16" s="409"/>
      <c r="K16" s="409"/>
      <c r="L16" s="409"/>
      <c r="M16" s="409"/>
      <c r="N16" s="409"/>
      <c r="O16" s="409"/>
      <c r="P16" s="409"/>
    </row>
    <row r="17" spans="2:16" ht="16.5" customHeight="1" thickBot="1" x14ac:dyDescent="0.3">
      <c r="B17" s="89" t="s">
        <v>291</v>
      </c>
      <c r="C17" s="32">
        <v>67.7</v>
      </c>
      <c r="D17" s="32">
        <v>62.3</v>
      </c>
      <c r="E17" s="180">
        <v>60.8</v>
      </c>
      <c r="F17" s="33">
        <v>52.4</v>
      </c>
      <c r="I17" s="411" t="s">
        <v>604</v>
      </c>
      <c r="J17" s="412"/>
      <c r="K17" s="413"/>
      <c r="L17" s="421"/>
      <c r="M17" s="409"/>
      <c r="N17" s="409"/>
      <c r="O17" s="409"/>
      <c r="P17" s="409"/>
    </row>
    <row r="18" spans="2:16" ht="16.5" customHeight="1" thickBot="1" x14ac:dyDescent="0.3">
      <c r="B18" s="1110" t="s">
        <v>479</v>
      </c>
      <c r="C18" s="1110"/>
      <c r="D18" s="1110"/>
      <c r="E18" s="1110"/>
      <c r="F18" s="1110"/>
      <c r="I18" s="411" t="s">
        <v>605</v>
      </c>
      <c r="J18" s="412"/>
      <c r="K18" s="413"/>
      <c r="L18" s="421"/>
      <c r="M18" s="409"/>
      <c r="N18" s="409"/>
      <c r="O18" s="409"/>
      <c r="P18" s="409"/>
    </row>
    <row r="19" spans="2:16" ht="16.5" customHeight="1" x14ac:dyDescent="0.25">
      <c r="I19" s="419"/>
      <c r="J19" s="419"/>
      <c r="K19" s="420" t="s">
        <v>569</v>
      </c>
      <c r="L19" s="421"/>
      <c r="M19" s="409"/>
      <c r="N19" s="409"/>
      <c r="O19" s="409"/>
      <c r="P19" s="409"/>
    </row>
    <row r="20" spans="2:16" ht="16.5" customHeight="1" x14ac:dyDescent="0.25">
      <c r="I20" s="422"/>
      <c r="J20" s="422"/>
      <c r="K20" s="423" t="s">
        <v>25</v>
      </c>
      <c r="L20" s="421"/>
      <c r="M20" s="409"/>
      <c r="N20" s="409"/>
      <c r="O20" s="409"/>
      <c r="P20" s="409"/>
    </row>
    <row r="21" spans="2:16" ht="16.5" customHeight="1" x14ac:dyDescent="0.25">
      <c r="I21" s="425" t="s">
        <v>570</v>
      </c>
      <c r="J21" s="421"/>
      <c r="K21" s="427">
        <v>158938124</v>
      </c>
      <c r="L21" s="421"/>
      <c r="M21" s="408">
        <f>K21/K21</f>
        <v>1</v>
      </c>
      <c r="N21" s="409"/>
      <c r="O21" s="409"/>
      <c r="P21" s="409"/>
    </row>
    <row r="22" spans="2:16" ht="16.5" customHeight="1" x14ac:dyDescent="0.25">
      <c r="I22" s="445" t="s">
        <v>596</v>
      </c>
      <c r="J22" s="421"/>
      <c r="K22" s="413">
        <v>108546791</v>
      </c>
      <c r="L22" s="421"/>
      <c r="M22" s="408">
        <f>K22/K21</f>
        <v>0.68294999505593756</v>
      </c>
      <c r="N22" s="409"/>
      <c r="O22" s="409"/>
      <c r="P22" s="409"/>
    </row>
    <row r="23" spans="2:16" ht="16.5" customHeight="1" x14ac:dyDescent="0.25">
      <c r="I23" s="445" t="s">
        <v>597</v>
      </c>
      <c r="J23" s="421"/>
      <c r="K23" s="413">
        <v>50391333</v>
      </c>
      <c r="L23" s="808"/>
      <c r="M23" s="408">
        <f>K23/K21</f>
        <v>0.31705000494406238</v>
      </c>
      <c r="N23" s="409"/>
      <c r="O23" s="409"/>
      <c r="P23" s="409"/>
    </row>
    <row r="24" spans="2:16" ht="16.5" customHeight="1" x14ac:dyDescent="0.25">
      <c r="I24" s="445" t="s">
        <v>598</v>
      </c>
      <c r="J24" s="421"/>
      <c r="K24" s="413">
        <v>4421923</v>
      </c>
      <c r="L24" s="421"/>
      <c r="M24" s="408">
        <f>K24/K21</f>
        <v>2.782166347955636E-2</v>
      </c>
      <c r="N24" s="409"/>
      <c r="O24" s="409"/>
      <c r="P24" s="409"/>
    </row>
    <row r="25" spans="2:16" ht="16.5" customHeight="1" x14ac:dyDescent="0.25">
      <c r="I25" s="445" t="s">
        <v>599</v>
      </c>
      <c r="J25" s="421"/>
      <c r="K25" s="413">
        <v>26531905</v>
      </c>
      <c r="L25" s="421"/>
      <c r="M25" s="408">
        <f>K25/K21</f>
        <v>0.16693228995203191</v>
      </c>
      <c r="N25" s="409"/>
      <c r="O25" s="409"/>
      <c r="P25" s="409"/>
    </row>
    <row r="26" spans="2:16" ht="16.5" customHeight="1" x14ac:dyDescent="0.25">
      <c r="I26" s="445" t="s">
        <v>600</v>
      </c>
      <c r="J26" s="421"/>
      <c r="K26" s="413">
        <v>14051133</v>
      </c>
      <c r="L26" s="421"/>
      <c r="M26" s="408">
        <f>K26/K21</f>
        <v>8.8406309615180811E-2</v>
      </c>
      <c r="N26" s="409"/>
      <c r="O26" s="409"/>
      <c r="P26" s="409"/>
    </row>
    <row r="27" spans="2:16" ht="16.5" customHeight="1" x14ac:dyDescent="0.25">
      <c r="I27" s="443" t="s">
        <v>601</v>
      </c>
      <c r="J27" s="739"/>
      <c r="K27" s="444">
        <v>5386372</v>
      </c>
      <c r="L27" s="421"/>
      <c r="M27" s="408">
        <f>K27/K21</f>
        <v>3.3889741897293317E-2</v>
      </c>
      <c r="N27" s="409"/>
      <c r="O27" s="409"/>
      <c r="P27" s="409"/>
    </row>
    <row r="28" spans="2:16" ht="16.5" customHeight="1" x14ac:dyDescent="0.25">
      <c r="I28" s="446" t="s">
        <v>602</v>
      </c>
      <c r="J28" s="412"/>
      <c r="K28" s="413"/>
      <c r="L28" s="421"/>
      <c r="M28" s="409"/>
      <c r="N28" s="409"/>
      <c r="O28" s="409"/>
      <c r="P28" s="409"/>
    </row>
    <row r="29" spans="2:16" ht="16.5" customHeight="1" x14ac:dyDescent="0.25">
      <c r="I29" s="446" t="s">
        <v>603</v>
      </c>
      <c r="J29" s="412"/>
      <c r="K29" s="413"/>
      <c r="L29" s="421"/>
      <c r="M29" s="409"/>
      <c r="N29" s="409"/>
      <c r="O29" s="409"/>
      <c r="P29" s="409"/>
    </row>
    <row r="30" spans="2:16" ht="16.5" customHeight="1" x14ac:dyDescent="0.25">
      <c r="I30" s="409"/>
      <c r="J30" s="409"/>
      <c r="K30" s="409"/>
      <c r="L30" s="409"/>
      <c r="M30" s="409"/>
      <c r="N30" s="409"/>
      <c r="O30" s="409"/>
      <c r="P30" s="409"/>
    </row>
    <row r="31" spans="2:16" ht="16.5" customHeight="1" x14ac:dyDescent="0.25">
      <c r="I31" s="409"/>
      <c r="J31" s="409"/>
      <c r="K31" s="409"/>
      <c r="L31" s="409"/>
      <c r="M31" s="409"/>
      <c r="N31" s="409"/>
      <c r="O31" s="409"/>
      <c r="P31" s="409"/>
    </row>
    <row r="32" spans="2:16" ht="16.5" customHeight="1" x14ac:dyDescent="0.25">
      <c r="I32" s="409"/>
      <c r="J32" s="409"/>
      <c r="K32" s="409"/>
      <c r="L32" s="409"/>
      <c r="M32" s="409"/>
      <c r="N32" s="409"/>
      <c r="O32" s="409"/>
      <c r="P32" s="409"/>
    </row>
    <row r="51" spans="2:5" ht="16.5" customHeight="1" x14ac:dyDescent="0.25">
      <c r="B51" s="259"/>
      <c r="C51" s="257"/>
      <c r="D51" s="258"/>
      <c r="E51" s="256"/>
    </row>
  </sheetData>
  <mergeCells count="12">
    <mergeCell ref="B5:B6"/>
    <mergeCell ref="C5:D5"/>
    <mergeCell ref="E5:F5"/>
    <mergeCell ref="C8:C9"/>
    <mergeCell ref="D8:D9"/>
    <mergeCell ref="E8:E9"/>
    <mergeCell ref="F8:F9"/>
    <mergeCell ref="C13:C14"/>
    <mergeCell ref="D13:D14"/>
    <mergeCell ref="E13:E14"/>
    <mergeCell ref="F13:F14"/>
    <mergeCell ref="B18:F18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1"/>
  <sheetViews>
    <sheetView topLeftCell="B1" workbookViewId="0">
      <selection activeCell="F14" sqref="F14"/>
    </sheetView>
  </sheetViews>
  <sheetFormatPr baseColWidth="10" defaultRowHeight="13.5" x14ac:dyDescent="0.25"/>
  <cols>
    <col min="1" max="1" width="5.7109375" customWidth="1"/>
    <col min="7" max="7" width="14" customWidth="1"/>
    <col min="12" max="12" width="15.140625" customWidth="1"/>
    <col min="13" max="13" width="6.140625" customWidth="1"/>
  </cols>
  <sheetData>
    <row r="1" spans="2:21" ht="3.75" customHeight="1" thickBot="1" x14ac:dyDescent="0.3"/>
    <row r="2" spans="2:21" ht="14.25" thickBot="1" x14ac:dyDescent="0.3">
      <c r="B2" s="942"/>
      <c r="C2" s="943" t="s">
        <v>810</v>
      </c>
      <c r="D2" s="943"/>
      <c r="E2" s="943" t="s">
        <v>811</v>
      </c>
      <c r="F2" s="943" t="s">
        <v>811</v>
      </c>
      <c r="G2" s="943" t="s">
        <v>811</v>
      </c>
      <c r="H2" s="942" t="s">
        <v>810</v>
      </c>
      <c r="I2" s="943"/>
      <c r="J2" s="943" t="s">
        <v>811</v>
      </c>
      <c r="K2" s="943" t="s">
        <v>811</v>
      </c>
      <c r="L2" s="944" t="s">
        <v>811</v>
      </c>
      <c r="N2" s="43" t="s">
        <v>481</v>
      </c>
    </row>
    <row r="3" spans="2:21" ht="18" customHeight="1" thickBot="1" x14ac:dyDescent="0.3">
      <c r="B3" s="939" t="s">
        <v>510</v>
      </c>
      <c r="C3" s="45"/>
      <c r="D3" s="940" t="s">
        <v>510</v>
      </c>
      <c r="E3" s="941" t="s">
        <v>570</v>
      </c>
      <c r="F3" s="933" t="s">
        <v>521</v>
      </c>
      <c r="G3" s="933" t="s">
        <v>501</v>
      </c>
      <c r="H3" s="220"/>
      <c r="I3" s="221"/>
      <c r="J3" s="221" t="s">
        <v>570</v>
      </c>
      <c r="K3" s="931" t="s">
        <v>521</v>
      </c>
      <c r="L3" s="932" t="s">
        <v>501</v>
      </c>
      <c r="N3" s="44" t="s">
        <v>482</v>
      </c>
    </row>
    <row r="4" spans="2:21" ht="13.5" customHeight="1" x14ac:dyDescent="0.25">
      <c r="B4" s="1063" t="s">
        <v>514</v>
      </c>
      <c r="C4" s="1061" t="s">
        <v>152</v>
      </c>
      <c r="D4" s="933" t="s">
        <v>517</v>
      </c>
      <c r="E4" s="934">
        <v>181950842</v>
      </c>
      <c r="F4" s="935">
        <v>166218791</v>
      </c>
      <c r="G4" s="935">
        <v>4855953</v>
      </c>
      <c r="H4" s="223"/>
      <c r="I4" s="45"/>
      <c r="J4" s="45"/>
      <c r="K4" s="45"/>
      <c r="L4" s="224"/>
    </row>
    <row r="5" spans="2:21" x14ac:dyDescent="0.25">
      <c r="B5" s="1063"/>
      <c r="C5" s="1061"/>
      <c r="D5" s="933" t="s">
        <v>518</v>
      </c>
      <c r="E5" s="934">
        <v>175470741</v>
      </c>
      <c r="F5" s="935">
        <v>160331085</v>
      </c>
      <c r="G5" s="935">
        <v>4164750</v>
      </c>
      <c r="H5" s="223"/>
      <c r="I5" s="45"/>
      <c r="J5" s="45"/>
      <c r="K5" s="45"/>
      <c r="L5" s="224"/>
    </row>
    <row r="6" spans="2:21" ht="13.5" customHeight="1" x14ac:dyDescent="0.25">
      <c r="B6" s="1063"/>
      <c r="C6" s="45"/>
      <c r="D6" s="45"/>
      <c r="E6" s="45"/>
      <c r="F6" s="45"/>
      <c r="G6" s="45"/>
      <c r="H6" s="1062" t="s">
        <v>501</v>
      </c>
      <c r="I6" s="933" t="s">
        <v>517</v>
      </c>
      <c r="J6" s="934">
        <v>10488344</v>
      </c>
      <c r="K6" s="935">
        <v>9447489</v>
      </c>
      <c r="L6" s="936">
        <v>2097203</v>
      </c>
    </row>
    <row r="7" spans="2:21" x14ac:dyDescent="0.25">
      <c r="B7" s="1063"/>
      <c r="C7" s="45"/>
      <c r="D7" s="45"/>
      <c r="E7" s="45"/>
      <c r="F7" s="45"/>
      <c r="G7" s="45"/>
      <c r="H7" s="1062"/>
      <c r="I7" s="933" t="s">
        <v>518</v>
      </c>
      <c r="J7" s="934">
        <v>9547081</v>
      </c>
      <c r="K7" s="935">
        <v>8586268</v>
      </c>
      <c r="L7" s="936">
        <v>1722859</v>
      </c>
    </row>
    <row r="8" spans="2:21" ht="13.5" customHeight="1" x14ac:dyDescent="0.25">
      <c r="B8" s="1063" t="s">
        <v>803</v>
      </c>
      <c r="C8" s="1061" t="s">
        <v>152</v>
      </c>
      <c r="D8" s="933" t="s">
        <v>517</v>
      </c>
      <c r="E8" s="934">
        <v>18300514</v>
      </c>
      <c r="F8" s="935">
        <v>8079813</v>
      </c>
      <c r="G8" s="935">
        <v>225676</v>
      </c>
      <c r="H8" s="223"/>
      <c r="I8" s="45"/>
      <c r="J8" s="45"/>
      <c r="K8" s="45"/>
      <c r="L8" s="224"/>
    </row>
    <row r="9" spans="2:21" x14ac:dyDescent="0.25">
      <c r="B9" s="1063"/>
      <c r="C9" s="1061"/>
      <c r="D9" s="933" t="s">
        <v>518</v>
      </c>
      <c r="E9" s="934">
        <v>16590101</v>
      </c>
      <c r="F9" s="935">
        <v>7254707</v>
      </c>
      <c r="G9" s="935">
        <v>153182</v>
      </c>
      <c r="H9" s="223"/>
      <c r="I9" s="45"/>
      <c r="J9" s="45"/>
      <c r="K9" s="45"/>
      <c r="L9" s="224"/>
    </row>
    <row r="10" spans="2:21" ht="13.5" customHeight="1" x14ac:dyDescent="0.25">
      <c r="B10" s="1063"/>
      <c r="C10" s="45"/>
      <c r="D10" s="45"/>
      <c r="E10" s="925">
        <f>E8/$E$4</f>
        <v>0.10057944112179486</v>
      </c>
      <c r="F10" s="522">
        <f>F8/$F$4</f>
        <v>4.8609504084288518E-2</v>
      </c>
      <c r="G10" s="948">
        <f>G8/$G$4</f>
        <v>4.6474090667681503E-2</v>
      </c>
      <c r="H10" s="1062" t="s">
        <v>501</v>
      </c>
      <c r="I10" s="933" t="s">
        <v>517</v>
      </c>
      <c r="J10" s="934">
        <v>903034</v>
      </c>
      <c r="K10" s="935">
        <v>472924</v>
      </c>
      <c r="L10" s="937">
        <v>0</v>
      </c>
    </row>
    <row r="11" spans="2:21" x14ac:dyDescent="0.25">
      <c r="B11" s="1063"/>
      <c r="C11" s="45"/>
      <c r="D11" s="45"/>
      <c r="E11" s="925">
        <f>E9/$E$5</f>
        <v>9.4546252585780102E-2</v>
      </c>
      <c r="F11" s="925">
        <f>F9/$F$5</f>
        <v>4.5248287317459369E-2</v>
      </c>
      <c r="G11" s="925">
        <f>G9/$G$5</f>
        <v>3.6780599075574766E-2</v>
      </c>
      <c r="H11" s="1062"/>
      <c r="I11" s="933" t="s">
        <v>518</v>
      </c>
      <c r="J11" s="934">
        <v>875662</v>
      </c>
      <c r="K11" s="935">
        <v>471685</v>
      </c>
      <c r="L11" s="937">
        <v>0</v>
      </c>
    </row>
    <row r="12" spans="2:21" ht="13.5" customHeight="1" x14ac:dyDescent="0.25">
      <c r="B12" s="1063" t="s">
        <v>804</v>
      </c>
      <c r="C12" s="1061" t="s">
        <v>152</v>
      </c>
      <c r="D12" s="933" t="s">
        <v>517</v>
      </c>
      <c r="E12" s="933"/>
      <c r="F12" s="935">
        <v>1351554</v>
      </c>
      <c r="G12" s="938" t="s">
        <v>510</v>
      </c>
      <c r="H12" s="223"/>
      <c r="I12" s="45"/>
      <c r="J12" s="925">
        <f>J10/$J$6</f>
        <v>8.6098815980864093E-2</v>
      </c>
      <c r="K12" s="925">
        <f>K10/$K$6</f>
        <v>5.0058168895459949E-2</v>
      </c>
      <c r="L12" s="928">
        <f>L10/$L$6</f>
        <v>0</v>
      </c>
    </row>
    <row r="13" spans="2:21" x14ac:dyDescent="0.25">
      <c r="B13" s="1063"/>
      <c r="C13" s="1061"/>
      <c r="D13" s="933" t="s">
        <v>518</v>
      </c>
      <c r="E13" s="933"/>
      <c r="F13" s="935">
        <v>1309034</v>
      </c>
      <c r="G13" s="938" t="s">
        <v>510</v>
      </c>
      <c r="H13" s="223"/>
      <c r="I13" s="45"/>
      <c r="J13" s="925">
        <f>J11/$J$7</f>
        <v>9.1720390766559953E-2</v>
      </c>
      <c r="K13" s="925">
        <f>K11/$K$7</f>
        <v>5.4934809861513757E-2</v>
      </c>
      <c r="L13" s="928">
        <f>L11/$L$7</f>
        <v>0</v>
      </c>
    </row>
    <row r="14" spans="2:21" ht="13.5" customHeight="1" x14ac:dyDescent="0.25">
      <c r="B14" s="1063"/>
      <c r="C14" s="45"/>
      <c r="D14" s="45"/>
      <c r="E14" s="45"/>
      <c r="F14" s="45"/>
      <c r="G14" s="45"/>
      <c r="H14" s="1062" t="s">
        <v>501</v>
      </c>
      <c r="I14" s="933" t="s">
        <v>517</v>
      </c>
      <c r="J14" s="933"/>
      <c r="K14" s="938" t="s">
        <v>510</v>
      </c>
      <c r="L14" s="937" t="s">
        <v>510</v>
      </c>
      <c r="N14" s="409"/>
      <c r="O14" s="409"/>
      <c r="P14" s="409"/>
      <c r="Q14" s="409"/>
      <c r="R14" s="409"/>
      <c r="S14" s="409"/>
      <c r="T14" s="409"/>
      <c r="U14" s="409"/>
    </row>
    <row r="15" spans="2:21" x14ac:dyDescent="0.25">
      <c r="B15" s="1063"/>
      <c r="C15" s="45"/>
      <c r="D15" s="45"/>
      <c r="E15" s="45"/>
      <c r="F15" s="45"/>
      <c r="G15" s="45"/>
      <c r="H15" s="1062"/>
      <c r="I15" s="933" t="s">
        <v>518</v>
      </c>
      <c r="J15" s="933"/>
      <c r="K15" s="938" t="s">
        <v>510</v>
      </c>
      <c r="L15" s="937" t="s">
        <v>510</v>
      </c>
      <c r="N15" s="409"/>
      <c r="O15" s="409"/>
      <c r="P15" s="409"/>
      <c r="Q15" s="409"/>
      <c r="R15" s="409"/>
      <c r="S15" s="409"/>
      <c r="T15" s="409"/>
      <c r="U15" s="409"/>
    </row>
    <row r="16" spans="2:21" ht="13.5" customHeight="1" x14ac:dyDescent="0.25">
      <c r="B16" s="1063" t="s">
        <v>805</v>
      </c>
      <c r="C16" s="1061" t="s">
        <v>152</v>
      </c>
      <c r="D16" s="933" t="s">
        <v>517</v>
      </c>
      <c r="E16" s="934">
        <v>141310617</v>
      </c>
      <c r="F16" s="935">
        <v>137008914</v>
      </c>
      <c r="G16" s="935">
        <v>3721612</v>
      </c>
      <c r="H16" s="223"/>
      <c r="I16" s="45"/>
      <c r="J16" s="45"/>
      <c r="K16" s="45"/>
      <c r="L16" s="224"/>
      <c r="N16" s="409"/>
      <c r="O16" s="409" t="s">
        <v>129</v>
      </c>
      <c r="P16" s="409" t="s">
        <v>292</v>
      </c>
      <c r="Q16" s="409" t="s">
        <v>166</v>
      </c>
      <c r="R16" s="409" t="s">
        <v>165</v>
      </c>
      <c r="S16" s="409" t="s">
        <v>293</v>
      </c>
      <c r="T16" s="409"/>
      <c r="U16" s="409"/>
    </row>
    <row r="17" spans="2:21" x14ac:dyDescent="0.25">
      <c r="B17" s="1063"/>
      <c r="C17" s="1061"/>
      <c r="D17" s="933" t="s">
        <v>518</v>
      </c>
      <c r="E17" s="934">
        <v>136883409</v>
      </c>
      <c r="F17" s="935">
        <v>132647148</v>
      </c>
      <c r="G17" s="935">
        <v>3317715</v>
      </c>
      <c r="H17" s="223"/>
      <c r="I17" s="45"/>
      <c r="J17" s="45"/>
      <c r="K17" s="45"/>
      <c r="L17" s="224"/>
      <c r="N17" s="409" t="s">
        <v>51</v>
      </c>
      <c r="O17" s="409">
        <v>1.7</v>
      </c>
      <c r="P17" s="409">
        <v>5.7</v>
      </c>
      <c r="Q17" s="409">
        <v>4.9000000000000004</v>
      </c>
      <c r="R17" s="409">
        <v>5.3</v>
      </c>
      <c r="S17" s="409">
        <v>82.4</v>
      </c>
      <c r="T17" s="409"/>
      <c r="U17" s="409"/>
    </row>
    <row r="18" spans="2:21" ht="13.5" customHeight="1" x14ac:dyDescent="0.25">
      <c r="B18" s="1063"/>
      <c r="C18" s="45"/>
      <c r="D18" s="45"/>
      <c r="E18" s="925">
        <f>E16/$E$4</f>
        <v>0.77664173161671879</v>
      </c>
      <c r="F18" s="522">
        <f>F16/$F$4</f>
        <v>0.82426850283130748</v>
      </c>
      <c r="G18" s="780">
        <f>G16/$G$4</f>
        <v>0.76640198123828629</v>
      </c>
      <c r="H18" s="1062" t="s">
        <v>501</v>
      </c>
      <c r="I18" s="933" t="s">
        <v>517</v>
      </c>
      <c r="J18" s="934">
        <v>8233496</v>
      </c>
      <c r="K18" s="935">
        <v>7693750</v>
      </c>
      <c r="L18" s="936">
        <v>1613103</v>
      </c>
      <c r="N18" s="409" t="s">
        <v>18</v>
      </c>
      <c r="O18" s="409">
        <v>2.5</v>
      </c>
      <c r="P18" s="409">
        <v>6.8</v>
      </c>
      <c r="Q18" s="409">
        <v>4.5999999999999996</v>
      </c>
      <c r="R18" s="409">
        <v>9.5</v>
      </c>
      <c r="S18" s="409">
        <v>76.599999999999994</v>
      </c>
      <c r="T18" s="409"/>
      <c r="U18" s="409"/>
    </row>
    <row r="19" spans="2:21" ht="14.25" thickBot="1" x14ac:dyDescent="0.3">
      <c r="B19" s="1063"/>
      <c r="C19" s="45"/>
      <c r="D19" s="45"/>
      <c r="E19" s="925">
        <f>E17/$E$5</f>
        <v>0.78009249986583229</v>
      </c>
      <c r="F19" s="925">
        <f>F17/$F$5</f>
        <v>0.82733269097505324</v>
      </c>
      <c r="G19" s="925">
        <f>G17/$G$5</f>
        <v>0.79661804430037819</v>
      </c>
      <c r="H19" s="1062"/>
      <c r="I19" s="933" t="s">
        <v>518</v>
      </c>
      <c r="J19" s="934">
        <v>7688641</v>
      </c>
      <c r="K19" s="935">
        <v>7216989</v>
      </c>
      <c r="L19" s="936">
        <v>1442833</v>
      </c>
      <c r="N19" s="409"/>
      <c r="O19" s="409"/>
      <c r="P19" s="409"/>
      <c r="Q19" s="409"/>
      <c r="R19" s="409"/>
      <c r="S19" s="409"/>
      <c r="T19" s="409"/>
      <c r="U19" s="409"/>
    </row>
    <row r="20" spans="2:21" ht="13.5" customHeight="1" x14ac:dyDescent="0.25">
      <c r="B20" s="1063" t="s">
        <v>806</v>
      </c>
      <c r="C20" s="1061" t="s">
        <v>152</v>
      </c>
      <c r="D20" s="933" t="s">
        <v>517</v>
      </c>
      <c r="E20" s="934">
        <v>9318012</v>
      </c>
      <c r="F20" s="935">
        <v>8856303</v>
      </c>
      <c r="G20" s="935">
        <v>458948</v>
      </c>
      <c r="H20" s="223"/>
      <c r="I20" s="45"/>
      <c r="J20" s="925">
        <f>J18/$J$6</f>
        <v>0.78501391640091134</v>
      </c>
      <c r="K20" s="925">
        <f>K18/K6</f>
        <v>0.81436982885081954</v>
      </c>
      <c r="L20" s="928">
        <f>L18/L6</f>
        <v>0.76916874522876422</v>
      </c>
      <c r="N20" s="149" t="s">
        <v>480</v>
      </c>
    </row>
    <row r="21" spans="2:21" x14ac:dyDescent="0.25">
      <c r="B21" s="1063"/>
      <c r="C21" s="1061"/>
      <c r="D21" s="933" t="s">
        <v>518</v>
      </c>
      <c r="E21" s="934">
        <v>9139252</v>
      </c>
      <c r="F21" s="935">
        <v>8436438</v>
      </c>
      <c r="G21" s="935">
        <v>429132</v>
      </c>
      <c r="H21" s="223"/>
      <c r="I21" s="45"/>
      <c r="J21" s="925">
        <f>J19/$J$7</f>
        <v>0.80533945401741114</v>
      </c>
      <c r="K21" s="925">
        <f>K19/K7</f>
        <v>0.84052687384088176</v>
      </c>
      <c r="L21" s="928">
        <f>L19/L7</f>
        <v>0.83746435430873911</v>
      </c>
    </row>
    <row r="22" spans="2:21" ht="13.5" customHeight="1" x14ac:dyDescent="0.25">
      <c r="B22" s="1063"/>
      <c r="C22" s="45"/>
      <c r="D22" s="45"/>
      <c r="E22" s="925">
        <f>E20/$E$4</f>
        <v>5.1211700355857655E-2</v>
      </c>
      <c r="F22" s="522">
        <f>F20/$F$4</f>
        <v>5.3280997573854329E-2</v>
      </c>
      <c r="G22" s="948">
        <f>G20/$G$4</f>
        <v>9.4512446887356605E-2</v>
      </c>
      <c r="H22" s="1062" t="s">
        <v>501</v>
      </c>
      <c r="I22" s="933" t="s">
        <v>517</v>
      </c>
      <c r="J22" s="934">
        <v>857039</v>
      </c>
      <c r="K22" s="935">
        <v>824918</v>
      </c>
      <c r="L22" s="936">
        <v>213485</v>
      </c>
    </row>
    <row r="23" spans="2:21" x14ac:dyDescent="0.25">
      <c r="B23" s="1063"/>
      <c r="C23" s="45"/>
      <c r="D23" s="45"/>
      <c r="E23" s="925">
        <f>E21/$E$5</f>
        <v>5.2084193341384477E-2</v>
      </c>
      <c r="F23" s="925">
        <f>F21/$F$5</f>
        <v>5.2618854291418285E-2</v>
      </c>
      <c r="G23" s="925">
        <f>G21/$G$5</f>
        <v>0.10303907797586891</v>
      </c>
      <c r="H23" s="1062"/>
      <c r="I23" s="933" t="s">
        <v>518</v>
      </c>
      <c r="J23" s="934">
        <v>599015</v>
      </c>
      <c r="K23" s="935">
        <v>572839</v>
      </c>
      <c r="L23" s="936">
        <v>178391</v>
      </c>
    </row>
    <row r="24" spans="2:21" ht="13.5" customHeight="1" x14ac:dyDescent="0.25">
      <c r="B24" s="1063" t="s">
        <v>807</v>
      </c>
      <c r="C24" s="1061" t="s">
        <v>152</v>
      </c>
      <c r="D24" s="933" t="s">
        <v>517</v>
      </c>
      <c r="E24" s="933"/>
      <c r="F24" s="935">
        <v>9478787</v>
      </c>
      <c r="G24" s="935">
        <v>331727</v>
      </c>
      <c r="H24" s="223"/>
      <c r="I24" s="45"/>
      <c r="J24" s="925">
        <f>J22/$J$6</f>
        <v>8.1713471640518273E-2</v>
      </c>
      <c r="K24" s="925">
        <f>K22/K6</f>
        <v>8.731611119102653E-2</v>
      </c>
      <c r="L24" s="928">
        <f>L22/L6</f>
        <v>0.10179510519487145</v>
      </c>
    </row>
    <row r="25" spans="2:21" x14ac:dyDescent="0.25">
      <c r="B25" s="1063"/>
      <c r="C25" s="1061"/>
      <c r="D25" s="933" t="s">
        <v>518</v>
      </c>
      <c r="E25" s="933"/>
      <c r="F25" s="935">
        <v>8986496</v>
      </c>
      <c r="G25" s="935">
        <v>214765</v>
      </c>
      <c r="H25" s="223"/>
      <c r="I25" s="45"/>
      <c r="J25" s="925">
        <f>J23/$J$7</f>
        <v>6.2743261526743102E-2</v>
      </c>
      <c r="K25" s="925">
        <f>K23/K7</f>
        <v>6.6715713974919016E-2</v>
      </c>
      <c r="L25" s="928">
        <f>L23/L7</f>
        <v>0.1035435865616397</v>
      </c>
    </row>
    <row r="26" spans="2:21" ht="13.5" customHeight="1" x14ac:dyDescent="0.25">
      <c r="B26" s="1063"/>
      <c r="C26" s="45"/>
      <c r="D26" s="45"/>
      <c r="E26" s="45"/>
      <c r="F26" s="522">
        <f>F24/$F$4</f>
        <v>5.7025965253230608E-2</v>
      </c>
      <c r="G26" s="948">
        <f>G24/$G$4</f>
        <v>6.8313470085068786E-2</v>
      </c>
      <c r="H26" s="1062" t="s">
        <v>501</v>
      </c>
      <c r="I26" s="933" t="s">
        <v>517</v>
      </c>
      <c r="J26" s="933"/>
      <c r="K26" s="935">
        <v>343456</v>
      </c>
      <c r="L26" s="936">
        <v>208537</v>
      </c>
    </row>
    <row r="27" spans="2:21" x14ac:dyDescent="0.25">
      <c r="B27" s="1063"/>
      <c r="C27" s="45"/>
      <c r="D27" s="45"/>
      <c r="E27" s="45"/>
      <c r="F27" s="925">
        <f>F25/$F$5</f>
        <v>5.6049617577277666E-2</v>
      </c>
      <c r="G27" s="949">
        <f>G25/$G$5</f>
        <v>5.1567320967645117E-2</v>
      </c>
      <c r="H27" s="1062"/>
      <c r="I27" s="933" t="s">
        <v>518</v>
      </c>
      <c r="J27" s="933"/>
      <c r="K27" s="935">
        <v>243295</v>
      </c>
      <c r="L27" s="936">
        <v>86043</v>
      </c>
    </row>
    <row r="28" spans="2:21" ht="13.5" customHeight="1" x14ac:dyDescent="0.25">
      <c r="B28" s="1063" t="s">
        <v>808</v>
      </c>
      <c r="C28" s="1061" t="s">
        <v>152</v>
      </c>
      <c r="D28" s="933" t="s">
        <v>517</v>
      </c>
      <c r="E28" s="933"/>
      <c r="F28" s="935">
        <v>1443420</v>
      </c>
      <c r="G28" s="938" t="s">
        <v>510</v>
      </c>
      <c r="H28" s="223"/>
      <c r="I28" s="45"/>
      <c r="J28" s="45"/>
      <c r="K28" s="45"/>
      <c r="L28" s="224"/>
    </row>
    <row r="29" spans="2:21" x14ac:dyDescent="0.25">
      <c r="B29" s="1063"/>
      <c r="C29" s="1061"/>
      <c r="D29" s="933" t="s">
        <v>518</v>
      </c>
      <c r="E29" s="933"/>
      <c r="F29" s="935">
        <v>1697263</v>
      </c>
      <c r="G29" s="938" t="s">
        <v>510</v>
      </c>
      <c r="H29" s="223"/>
      <c r="I29" s="45"/>
      <c r="J29" s="45"/>
      <c r="K29" s="45"/>
      <c r="L29" s="224"/>
    </row>
    <row r="30" spans="2:21" ht="13.5" customHeight="1" x14ac:dyDescent="0.25">
      <c r="B30" s="1063"/>
      <c r="C30" s="45"/>
      <c r="D30" s="45"/>
      <c r="E30" s="45"/>
      <c r="F30" s="45"/>
      <c r="G30" s="45"/>
      <c r="H30" s="1062" t="s">
        <v>501</v>
      </c>
      <c r="I30" s="933" t="s">
        <v>517</v>
      </c>
      <c r="J30" s="933"/>
      <c r="K30" s="935">
        <v>110665</v>
      </c>
      <c r="L30" s="937" t="s">
        <v>510</v>
      </c>
    </row>
    <row r="31" spans="2:21" x14ac:dyDescent="0.25">
      <c r="B31" s="1063"/>
      <c r="C31" s="45"/>
      <c r="D31" s="45"/>
      <c r="E31" s="45"/>
      <c r="F31" s="45"/>
      <c r="G31" s="45"/>
      <c r="H31" s="1062"/>
      <c r="I31" s="933" t="s">
        <v>518</v>
      </c>
      <c r="J31" s="933"/>
      <c r="K31" s="935">
        <v>81460</v>
      </c>
      <c r="L31" s="937" t="s">
        <v>510</v>
      </c>
    </row>
    <row r="32" spans="2:21" x14ac:dyDescent="0.25">
      <c r="B32" s="223"/>
      <c r="C32" s="45"/>
      <c r="D32" s="45"/>
      <c r="E32" s="45"/>
      <c r="F32" s="45"/>
      <c r="G32" s="45"/>
      <c r="H32" s="223"/>
      <c r="I32" s="45"/>
      <c r="J32" s="45"/>
      <c r="K32" s="45"/>
      <c r="L32" s="224"/>
    </row>
    <row r="33" spans="2:12" x14ac:dyDescent="0.25">
      <c r="B33" s="223" t="s">
        <v>809</v>
      </c>
      <c r="C33" s="1061" t="s">
        <v>152</v>
      </c>
      <c r="D33" s="933" t="s">
        <v>517</v>
      </c>
      <c r="E33" s="924">
        <f>E4-E8-E16-E20</f>
        <v>13021699</v>
      </c>
      <c r="F33" s="924">
        <f>F4-F8-F16-F20-F24</f>
        <v>2794974</v>
      </c>
      <c r="G33" s="924">
        <f>G4-G8-G16-G20-G24</f>
        <v>117990</v>
      </c>
      <c r="H33" s="223"/>
      <c r="I33" s="45"/>
      <c r="J33" s="45"/>
      <c r="K33" s="45"/>
      <c r="L33" s="224"/>
    </row>
    <row r="34" spans="2:12" x14ac:dyDescent="0.25">
      <c r="B34" s="223"/>
      <c r="C34" s="1061"/>
      <c r="D34" s="933" t="s">
        <v>518</v>
      </c>
      <c r="E34" s="924">
        <f>E5-E9-E17-E21</f>
        <v>12857979</v>
      </c>
      <c r="F34" s="924">
        <f>F5-F9-F17-F21-F25</f>
        <v>3006296</v>
      </c>
      <c r="G34" s="924">
        <f>G5-G9-G17-G21-G25</f>
        <v>49956</v>
      </c>
      <c r="H34" s="223"/>
      <c r="I34" s="45"/>
      <c r="J34" s="45"/>
      <c r="K34" s="45"/>
      <c r="L34" s="224"/>
    </row>
    <row r="35" spans="2:12" ht="13.5" customHeight="1" x14ac:dyDescent="0.25">
      <c r="B35" s="223"/>
      <c r="C35" s="45"/>
      <c r="D35" s="45"/>
      <c r="E35" s="925">
        <f>E33/$E$4</f>
        <v>7.156712690562872E-2</v>
      </c>
      <c r="F35" s="522">
        <f>F33/$F$4</f>
        <v>1.6815030257319102E-2</v>
      </c>
      <c r="G35" s="780">
        <f>G33/$G$4</f>
        <v>2.429801112160682E-2</v>
      </c>
      <c r="H35" s="1062" t="s">
        <v>501</v>
      </c>
      <c r="I35" s="933" t="s">
        <v>517</v>
      </c>
      <c r="J35" s="924">
        <f t="shared" ref="J35:L36" si="0">J6-J10-J18-J22</f>
        <v>494775</v>
      </c>
      <c r="K35" s="924">
        <f t="shared" si="0"/>
        <v>455897</v>
      </c>
      <c r="L35" s="927">
        <f t="shared" si="0"/>
        <v>270615</v>
      </c>
    </row>
    <row r="36" spans="2:12" x14ac:dyDescent="0.25">
      <c r="B36" s="223"/>
      <c r="C36" s="45"/>
      <c r="D36" s="45"/>
      <c r="E36" s="925">
        <f>E34/$E$5</f>
        <v>7.3277054207003089E-2</v>
      </c>
      <c r="F36" s="925">
        <f>F34/$F$5</f>
        <v>1.8750549838791399E-2</v>
      </c>
      <c r="G36" s="925">
        <f>G34/$G$5</f>
        <v>1.1994957680533045E-2</v>
      </c>
      <c r="H36" s="1062"/>
      <c r="I36" s="933" t="s">
        <v>518</v>
      </c>
      <c r="J36" s="924">
        <f t="shared" si="0"/>
        <v>383763</v>
      </c>
      <c r="K36" s="924">
        <f t="shared" si="0"/>
        <v>324755</v>
      </c>
      <c r="L36" s="927">
        <f t="shared" si="0"/>
        <v>101635</v>
      </c>
    </row>
    <row r="37" spans="2:12" x14ac:dyDescent="0.25">
      <c r="B37" s="223"/>
      <c r="C37" s="45"/>
      <c r="D37" s="45"/>
      <c r="E37" s="45"/>
      <c r="F37" s="45"/>
      <c r="G37" s="45"/>
      <c r="H37" s="223"/>
      <c r="I37" s="45"/>
      <c r="J37" s="925">
        <f>J35/$J$6</f>
        <v>4.7173795977706302E-2</v>
      </c>
      <c r="K37" s="925">
        <f>K35/$K$6</f>
        <v>4.8255891062694012E-2</v>
      </c>
      <c r="L37" s="928">
        <f>L35/$L$6</f>
        <v>0.12903614957636433</v>
      </c>
    </row>
    <row r="38" spans="2:12" x14ac:dyDescent="0.25">
      <c r="B38" s="223"/>
      <c r="C38" s="45"/>
      <c r="D38" s="45"/>
      <c r="E38" s="45"/>
      <c r="F38" s="45"/>
      <c r="G38" s="45"/>
      <c r="H38" s="223"/>
      <c r="I38" s="45"/>
      <c r="J38" s="925">
        <f>J36/$J$7</f>
        <v>4.0196893689285765E-2</v>
      </c>
      <c r="K38" s="925">
        <f>K36/$K$7</f>
        <v>3.7822602322685479E-2</v>
      </c>
      <c r="L38" s="928">
        <f>L36/$L$7</f>
        <v>5.8992059129621167E-2</v>
      </c>
    </row>
    <row r="39" spans="2:12" x14ac:dyDescent="0.25">
      <c r="B39" s="223"/>
      <c r="C39" s="45"/>
      <c r="D39" s="45"/>
      <c r="E39" s="45"/>
      <c r="F39" s="45"/>
      <c r="G39" s="45"/>
      <c r="H39" s="223"/>
      <c r="I39" s="45"/>
      <c r="J39" s="45"/>
      <c r="K39" s="45"/>
      <c r="L39" s="224"/>
    </row>
    <row r="40" spans="2:12" x14ac:dyDescent="0.25">
      <c r="B40" s="223" t="s">
        <v>812</v>
      </c>
      <c r="C40" s="45"/>
      <c r="D40" s="45"/>
      <c r="E40" s="929">
        <f>E10+E18+E22+E35</f>
        <v>1</v>
      </c>
      <c r="F40" s="929">
        <f>F10+F18+F22+F35+F26</f>
        <v>1</v>
      </c>
      <c r="G40" s="929">
        <f>G10+G18+G22+G35+G26</f>
        <v>1</v>
      </c>
      <c r="H40" s="223"/>
      <c r="I40" s="45"/>
      <c r="J40" s="929">
        <f t="shared" ref="J40:L41" si="1">J12+J20+J24+J37</f>
        <v>1</v>
      </c>
      <c r="K40" s="929">
        <f t="shared" si="1"/>
        <v>1</v>
      </c>
      <c r="L40" s="945">
        <f t="shared" si="1"/>
        <v>1</v>
      </c>
    </row>
    <row r="41" spans="2:12" ht="14.25" thickBot="1" x14ac:dyDescent="0.3">
      <c r="B41" s="883"/>
      <c r="C41" s="225"/>
      <c r="D41" s="225"/>
      <c r="E41" s="930">
        <f>E11+E19+E23+E36</f>
        <v>1</v>
      </c>
      <c r="F41" s="930">
        <f>F11+F19+F23+F36+F27</f>
        <v>1</v>
      </c>
      <c r="G41" s="930">
        <f>G11+G19+G23+G36+G27</f>
        <v>1</v>
      </c>
      <c r="H41" s="883"/>
      <c r="I41" s="225"/>
      <c r="J41" s="930">
        <f t="shared" si="1"/>
        <v>1</v>
      </c>
      <c r="K41" s="930">
        <f t="shared" si="1"/>
        <v>1</v>
      </c>
      <c r="L41" s="946">
        <f t="shared" si="1"/>
        <v>1</v>
      </c>
    </row>
  </sheetData>
  <mergeCells count="23">
    <mergeCell ref="B28:B31"/>
    <mergeCell ref="C28:C29"/>
    <mergeCell ref="H30:H31"/>
    <mergeCell ref="C33:C34"/>
    <mergeCell ref="H35:H36"/>
    <mergeCell ref="B20:B23"/>
    <mergeCell ref="C20:C21"/>
    <mergeCell ref="H22:H23"/>
    <mergeCell ref="B24:B27"/>
    <mergeCell ref="C24:C25"/>
    <mergeCell ref="H26:H27"/>
    <mergeCell ref="B12:B15"/>
    <mergeCell ref="C12:C13"/>
    <mergeCell ref="H14:H15"/>
    <mergeCell ref="B16:B19"/>
    <mergeCell ref="C16:C17"/>
    <mergeCell ref="H18:H19"/>
    <mergeCell ref="B4:B7"/>
    <mergeCell ref="C4:C5"/>
    <mergeCell ref="H6:H7"/>
    <mergeCell ref="B8:B11"/>
    <mergeCell ref="C8:C9"/>
    <mergeCell ref="H10:H1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Z36"/>
  <sheetViews>
    <sheetView workbookViewId="0">
      <selection activeCell="F8" sqref="F8:F16"/>
    </sheetView>
  </sheetViews>
  <sheetFormatPr baseColWidth="10" defaultRowHeight="21.75" customHeight="1" x14ac:dyDescent="0.25"/>
  <cols>
    <col min="1" max="1" width="3.28515625" customWidth="1"/>
    <col min="2" max="2" width="46.85546875" customWidth="1"/>
    <col min="9" max="9" width="11.85546875" customWidth="1"/>
    <col min="16" max="16" width="16.85546875" customWidth="1"/>
  </cols>
  <sheetData>
    <row r="2" spans="2:19" ht="21.75" customHeight="1" x14ac:dyDescent="0.25">
      <c r="B2" s="374" t="s">
        <v>418</v>
      </c>
      <c r="C2" s="374"/>
      <c r="D2" s="374"/>
      <c r="E2" s="374"/>
      <c r="F2" s="374"/>
    </row>
    <row r="3" spans="2:19" ht="21.75" customHeight="1" thickBot="1" x14ac:dyDescent="0.3">
      <c r="B3" s="375" t="s">
        <v>419</v>
      </c>
      <c r="C3" s="375"/>
      <c r="D3" s="375"/>
      <c r="E3" s="375"/>
      <c r="F3" s="375"/>
    </row>
    <row r="4" spans="2:19" ht="24" customHeight="1" thickBot="1" x14ac:dyDescent="0.3">
      <c r="B4" s="376"/>
      <c r="C4" s="378" t="s">
        <v>18</v>
      </c>
      <c r="D4" s="379"/>
      <c r="E4" s="378" t="s">
        <v>21</v>
      </c>
      <c r="F4" s="380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</row>
    <row r="5" spans="2:19" ht="21.75" customHeight="1" thickBot="1" x14ac:dyDescent="0.3">
      <c r="B5" s="377"/>
      <c r="C5" s="53">
        <v>2015</v>
      </c>
      <c r="D5" s="381">
        <v>2016</v>
      </c>
      <c r="E5" s="153">
        <v>2015</v>
      </c>
      <c r="F5" s="298">
        <v>2016</v>
      </c>
      <c r="H5" s="521"/>
      <c r="I5" s="511"/>
      <c r="J5" s="815" t="s">
        <v>518</v>
      </c>
      <c r="K5" s="815" t="s">
        <v>517</v>
      </c>
      <c r="L5" s="815" t="s">
        <v>518</v>
      </c>
      <c r="M5" s="815" t="s">
        <v>517</v>
      </c>
      <c r="N5" s="815" t="s">
        <v>518</v>
      </c>
      <c r="O5" s="815" t="s">
        <v>517</v>
      </c>
      <c r="P5" s="815" t="s">
        <v>518</v>
      </c>
      <c r="Q5" s="815" t="s">
        <v>517</v>
      </c>
      <c r="R5" s="816"/>
      <c r="S5" s="817"/>
    </row>
    <row r="6" spans="2:19" ht="21.75" customHeight="1" thickBot="1" x14ac:dyDescent="0.3">
      <c r="B6" s="295" t="s">
        <v>237</v>
      </c>
      <c r="C6" s="24">
        <v>4164750</v>
      </c>
      <c r="D6" s="24">
        <v>4855953</v>
      </c>
      <c r="E6" s="59">
        <v>160331085</v>
      </c>
      <c r="F6" s="299">
        <v>166218790</v>
      </c>
      <c r="H6" s="494" t="s">
        <v>505</v>
      </c>
      <c r="I6" s="384"/>
      <c r="J6" s="809" t="s">
        <v>501</v>
      </c>
      <c r="K6" s="809" t="s">
        <v>501</v>
      </c>
      <c r="L6" s="576"/>
      <c r="M6" s="576"/>
      <c r="N6" s="809" t="s">
        <v>519</v>
      </c>
      <c r="O6" s="809" t="s">
        <v>519</v>
      </c>
      <c r="P6" s="809" t="s">
        <v>521</v>
      </c>
      <c r="Q6" s="809" t="s">
        <v>521</v>
      </c>
      <c r="R6" s="576"/>
      <c r="S6" s="818"/>
    </row>
    <row r="7" spans="2:19" ht="21.75" customHeight="1" x14ac:dyDescent="0.25">
      <c r="B7" s="27" t="s">
        <v>294</v>
      </c>
      <c r="C7" s="264">
        <f>SUM(C8:C16)</f>
        <v>100</v>
      </c>
      <c r="D7" s="264">
        <f>SUM(D8:D16)</f>
        <v>100</v>
      </c>
      <c r="E7" s="38">
        <f t="shared" ref="E7:F7" si="0">SUM(E8:E15)</f>
        <v>100.00000000000001</v>
      </c>
      <c r="F7" s="382">
        <f t="shared" si="0"/>
        <v>100</v>
      </c>
      <c r="H7" s="494"/>
      <c r="I7" s="384"/>
      <c r="J7" s="576"/>
      <c r="K7" s="576"/>
      <c r="L7" s="576"/>
      <c r="M7" s="576"/>
      <c r="N7" s="576"/>
      <c r="O7" s="576"/>
      <c r="P7" s="576"/>
      <c r="Q7" s="576"/>
      <c r="R7" s="576"/>
      <c r="S7" s="818"/>
    </row>
    <row r="8" spans="2:19" ht="21.75" customHeight="1" x14ac:dyDescent="0.25">
      <c r="B8" s="89" t="s">
        <v>175</v>
      </c>
      <c r="C8" s="32">
        <v>29.4</v>
      </c>
      <c r="D8" s="266">
        <v>21.6</v>
      </c>
      <c r="E8" s="271">
        <v>20.3</v>
      </c>
      <c r="F8" s="272">
        <v>20</v>
      </c>
      <c r="H8" s="494" t="s">
        <v>511</v>
      </c>
      <c r="I8" s="384"/>
      <c r="J8" s="576">
        <v>4164750</v>
      </c>
      <c r="K8" s="576">
        <v>4855953</v>
      </c>
      <c r="L8" s="810">
        <f t="shared" ref="L8:L18" si="1">J8/$J$8</f>
        <v>1</v>
      </c>
      <c r="M8" s="810">
        <f>K8/$K$8</f>
        <v>1</v>
      </c>
      <c r="N8" s="576">
        <v>175470741</v>
      </c>
      <c r="O8" s="576">
        <v>181950842</v>
      </c>
      <c r="P8" s="576">
        <v>160331085</v>
      </c>
      <c r="Q8" s="576">
        <v>166218791</v>
      </c>
      <c r="R8" s="811">
        <f t="shared" ref="R8:R19" si="2">P8/$P$8</f>
        <v>1</v>
      </c>
      <c r="S8" s="819">
        <f t="shared" ref="S8:S19" si="3">Q8/$Q$8</f>
        <v>1</v>
      </c>
    </row>
    <row r="9" spans="2:19" ht="21.75" customHeight="1" x14ac:dyDescent="0.25">
      <c r="B9" s="90" t="s">
        <v>295</v>
      </c>
      <c r="C9" s="268">
        <v>1.2</v>
      </c>
      <c r="D9" s="268" t="s">
        <v>66</v>
      </c>
      <c r="E9" s="270">
        <v>2</v>
      </c>
      <c r="F9" s="273">
        <v>2</v>
      </c>
      <c r="H9" s="494" t="s">
        <v>547</v>
      </c>
      <c r="I9" s="384"/>
      <c r="J9" s="576">
        <v>1225400</v>
      </c>
      <c r="K9" s="576">
        <v>1050428</v>
      </c>
      <c r="L9" s="810">
        <f t="shared" si="1"/>
        <v>0.29423134641935289</v>
      </c>
      <c r="M9" s="810">
        <f>K9/$K$8</f>
        <v>0.21631757968003398</v>
      </c>
      <c r="N9" s="576">
        <v>40242830</v>
      </c>
      <c r="O9" s="576">
        <v>41266027</v>
      </c>
      <c r="P9" s="576">
        <v>32626307</v>
      </c>
      <c r="Q9" s="576">
        <v>33271364</v>
      </c>
      <c r="R9" s="811">
        <f t="shared" si="2"/>
        <v>0.2034933338098473</v>
      </c>
      <c r="S9" s="819">
        <f t="shared" si="3"/>
        <v>0.20016608110210596</v>
      </c>
    </row>
    <row r="10" spans="2:19" ht="21.75" customHeight="1" x14ac:dyDescent="0.25">
      <c r="B10" s="89" t="s">
        <v>296</v>
      </c>
      <c r="C10" s="32">
        <v>4.5999999999999996</v>
      </c>
      <c r="D10" s="266">
        <v>3.5</v>
      </c>
      <c r="E10" s="271">
        <v>2.2999999999999998</v>
      </c>
      <c r="F10" s="272">
        <v>2.1</v>
      </c>
      <c r="H10" s="494" t="s">
        <v>685</v>
      </c>
      <c r="I10" s="384"/>
      <c r="J10" s="576">
        <v>48240</v>
      </c>
      <c r="K10" s="576" t="s">
        <v>510</v>
      </c>
      <c r="L10" s="810">
        <f t="shared" si="1"/>
        <v>1.1582928146947596E-2</v>
      </c>
      <c r="M10" s="810"/>
      <c r="N10" s="576">
        <v>3564885</v>
      </c>
      <c r="O10" s="576">
        <v>3688594</v>
      </c>
      <c r="P10" s="576">
        <v>3208890</v>
      </c>
      <c r="Q10" s="576">
        <v>3323577</v>
      </c>
      <c r="R10" s="811">
        <f t="shared" si="2"/>
        <v>2.0014147599637339E-2</v>
      </c>
      <c r="S10" s="819">
        <f t="shared" si="3"/>
        <v>1.9995194165502023E-2</v>
      </c>
    </row>
    <row r="11" spans="2:19" ht="21.75" customHeight="1" x14ac:dyDescent="0.25">
      <c r="B11" s="90" t="s">
        <v>297</v>
      </c>
      <c r="C11" s="28">
        <v>3.1</v>
      </c>
      <c r="D11" s="268">
        <v>5.2</v>
      </c>
      <c r="E11" s="270">
        <v>5.7</v>
      </c>
      <c r="F11" s="273">
        <v>6</v>
      </c>
      <c r="H11" s="494" t="s">
        <v>688</v>
      </c>
      <c r="I11" s="384"/>
      <c r="J11" s="576">
        <v>191522</v>
      </c>
      <c r="K11" s="576">
        <v>169635</v>
      </c>
      <c r="L11" s="810">
        <f t="shared" si="1"/>
        <v>4.5986433759529384E-2</v>
      </c>
      <c r="M11" s="810">
        <f t="shared" ref="M11:M18" si="4">K11/$K$8</f>
        <v>3.493341059932005E-2</v>
      </c>
      <c r="N11" s="576">
        <v>3538292</v>
      </c>
      <c r="O11" s="576">
        <v>3031716</v>
      </c>
      <c r="P11" s="576">
        <v>2864648</v>
      </c>
      <c r="Q11" s="576">
        <v>2472124</v>
      </c>
      <c r="R11" s="811">
        <f t="shared" si="2"/>
        <v>1.7867077990521927E-2</v>
      </c>
      <c r="S11" s="819">
        <f t="shared" si="3"/>
        <v>1.4872710751457697E-2</v>
      </c>
    </row>
    <row r="12" spans="2:19" ht="21.75" customHeight="1" x14ac:dyDescent="0.25">
      <c r="B12" s="89" t="s">
        <v>722</v>
      </c>
      <c r="C12" s="32">
        <v>10.9</v>
      </c>
      <c r="D12" s="32">
        <v>14</v>
      </c>
      <c r="E12" s="33">
        <v>18.899999999999999</v>
      </c>
      <c r="F12" s="66">
        <v>20.2</v>
      </c>
      <c r="H12" s="494" t="s">
        <v>684</v>
      </c>
      <c r="I12" s="384"/>
      <c r="J12" s="576">
        <v>130445</v>
      </c>
      <c r="K12" s="576">
        <v>254359</v>
      </c>
      <c r="L12" s="810">
        <f t="shared" si="1"/>
        <v>3.1321207755567564E-2</v>
      </c>
      <c r="M12" s="810">
        <f t="shared" si="4"/>
        <v>5.2380861182140769E-2</v>
      </c>
      <c r="N12" s="576">
        <v>10416356</v>
      </c>
      <c r="O12" s="576">
        <v>11649763</v>
      </c>
      <c r="P12" s="576">
        <v>9120300</v>
      </c>
      <c r="Q12" s="576">
        <v>10056097</v>
      </c>
      <c r="R12" s="811">
        <f t="shared" si="2"/>
        <v>5.6884165662572546E-2</v>
      </c>
      <c r="S12" s="819">
        <f t="shared" si="3"/>
        <v>6.0499158605960501E-2</v>
      </c>
    </row>
    <row r="13" spans="2:19" ht="21.75" customHeight="1" x14ac:dyDescent="0.25">
      <c r="B13" s="34" t="s">
        <v>298</v>
      </c>
      <c r="C13" s="28">
        <v>2.8</v>
      </c>
      <c r="D13" s="28">
        <v>2.8</v>
      </c>
      <c r="E13" s="36">
        <v>2.4</v>
      </c>
      <c r="F13" s="273">
        <v>2.8</v>
      </c>
      <c r="H13" s="494" t="s">
        <v>549</v>
      </c>
      <c r="I13" s="384"/>
      <c r="J13" s="576">
        <v>454660</v>
      </c>
      <c r="K13" s="576">
        <v>681348</v>
      </c>
      <c r="L13" s="810">
        <f t="shared" si="1"/>
        <v>0.10916861756407947</v>
      </c>
      <c r="M13" s="810">
        <f t="shared" si="4"/>
        <v>0.14031190170086077</v>
      </c>
      <c r="N13" s="576">
        <v>30611701</v>
      </c>
      <c r="O13" s="576">
        <v>33861911</v>
      </c>
      <c r="P13" s="576">
        <v>30264391</v>
      </c>
      <c r="Q13" s="576">
        <v>33484931</v>
      </c>
      <c r="R13" s="811">
        <f t="shared" si="2"/>
        <v>0.18876184240878804</v>
      </c>
      <c r="S13" s="819">
        <f t="shared" si="3"/>
        <v>0.20145093583312129</v>
      </c>
    </row>
    <row r="14" spans="2:19" ht="21.75" customHeight="1" x14ac:dyDescent="0.25">
      <c r="B14" s="89" t="s">
        <v>184</v>
      </c>
      <c r="C14" s="32">
        <v>45.7</v>
      </c>
      <c r="D14" s="266">
        <v>48.9</v>
      </c>
      <c r="E14" s="33">
        <v>47.2</v>
      </c>
      <c r="F14" s="66">
        <v>46</v>
      </c>
      <c r="H14" s="494" t="s">
        <v>686</v>
      </c>
      <c r="I14" s="384"/>
      <c r="J14" s="576">
        <v>115512</v>
      </c>
      <c r="K14" s="576">
        <v>134097</v>
      </c>
      <c r="L14" s="810">
        <f t="shared" si="1"/>
        <v>2.7735638393661083E-2</v>
      </c>
      <c r="M14" s="810">
        <f t="shared" si="4"/>
        <v>2.7614970737978726E-2</v>
      </c>
      <c r="N14" s="576">
        <v>4082197</v>
      </c>
      <c r="O14" s="576">
        <v>4975570</v>
      </c>
      <c r="P14" s="576">
        <v>3949373</v>
      </c>
      <c r="Q14" s="576">
        <v>4687492</v>
      </c>
      <c r="R14" s="811">
        <f t="shared" si="2"/>
        <v>2.4632609453120086E-2</v>
      </c>
      <c r="S14" s="819">
        <f t="shared" si="3"/>
        <v>2.8200734536686648E-2</v>
      </c>
    </row>
    <row r="15" spans="2:19" ht="21.75" customHeight="1" x14ac:dyDescent="0.25">
      <c r="B15" s="90" t="s">
        <v>299</v>
      </c>
      <c r="C15" s="28">
        <v>1.4</v>
      </c>
      <c r="D15" s="28">
        <v>1.3</v>
      </c>
      <c r="E15" s="36">
        <v>1.2</v>
      </c>
      <c r="F15" s="273">
        <v>0.9</v>
      </c>
      <c r="H15" s="494" t="s">
        <v>550</v>
      </c>
      <c r="I15" s="384"/>
      <c r="J15" s="576">
        <v>1903593</v>
      </c>
      <c r="K15" s="576">
        <v>2376090</v>
      </c>
      <c r="L15" s="810">
        <f t="shared" si="1"/>
        <v>0.45707257338375651</v>
      </c>
      <c r="M15" s="810">
        <f t="shared" si="4"/>
        <v>0.48931486775098526</v>
      </c>
      <c r="N15" s="576">
        <v>79911741</v>
      </c>
      <c r="O15" s="576">
        <v>80650572</v>
      </c>
      <c r="P15" s="576">
        <v>75620876</v>
      </c>
      <c r="Q15" s="576">
        <v>76493478</v>
      </c>
      <c r="R15" s="811">
        <f t="shared" si="2"/>
        <v>0.47165448920900149</v>
      </c>
      <c r="S15" s="819">
        <f t="shared" si="3"/>
        <v>0.46019753566851535</v>
      </c>
    </row>
    <row r="16" spans="2:19" ht="21.75" customHeight="1" x14ac:dyDescent="0.25">
      <c r="B16" s="402" t="s">
        <v>726</v>
      </c>
      <c r="C16" s="32">
        <v>0.9</v>
      </c>
      <c r="D16">
        <v>2.7</v>
      </c>
      <c r="H16" s="494" t="s">
        <v>689</v>
      </c>
      <c r="I16" s="384"/>
      <c r="J16" s="576">
        <v>58683</v>
      </c>
      <c r="K16" s="576">
        <v>61607</v>
      </c>
      <c r="L16" s="810">
        <f t="shared" si="1"/>
        <v>1.4090401584728976E-2</v>
      </c>
      <c r="M16" s="810">
        <f t="shared" si="4"/>
        <v>1.2686902035501579E-2</v>
      </c>
      <c r="N16" s="576">
        <v>2224907</v>
      </c>
      <c r="O16" s="576">
        <v>1762690</v>
      </c>
      <c r="P16" s="576">
        <v>1944338</v>
      </c>
      <c r="Q16" s="576">
        <v>1525074</v>
      </c>
      <c r="R16" s="811">
        <f t="shared" si="2"/>
        <v>1.2127018288437329E-2</v>
      </c>
      <c r="S16" s="819">
        <f t="shared" si="3"/>
        <v>9.1750998237016407E-3</v>
      </c>
    </row>
    <row r="17" spans="2:26" ht="21.75" customHeight="1" thickBot="1" x14ac:dyDescent="0.3">
      <c r="B17" s="403" t="s">
        <v>723</v>
      </c>
      <c r="C17" s="266">
        <f>C8+C11+C9+C10+C13</f>
        <v>41.1</v>
      </c>
      <c r="D17" s="266">
        <f>D8+D11+D10+D13</f>
        <v>33.1</v>
      </c>
      <c r="E17" s="266">
        <f>E8+E11+E9+E10+E13</f>
        <v>32.700000000000003</v>
      </c>
      <c r="F17" s="405">
        <f>F8+F11+F9+F10+F13</f>
        <v>32.9</v>
      </c>
      <c r="H17" s="494" t="s">
        <v>546</v>
      </c>
      <c r="I17" s="384"/>
      <c r="J17" s="576">
        <v>1747814</v>
      </c>
      <c r="K17" s="576">
        <v>1736907</v>
      </c>
      <c r="L17" s="810">
        <f t="shared" si="1"/>
        <v>0.419668407467435</v>
      </c>
      <c r="M17" s="810">
        <f t="shared" si="4"/>
        <v>0.35768612257985199</v>
      </c>
      <c r="N17" s="576">
        <v>62722393</v>
      </c>
      <c r="O17" s="576">
        <v>65675669</v>
      </c>
      <c r="P17" s="576">
        <v>52501480</v>
      </c>
      <c r="Q17" s="576">
        <v>54715307</v>
      </c>
      <c r="R17" s="811">
        <f t="shared" si="2"/>
        <v>0.32745665009377317</v>
      </c>
      <c r="S17" s="819">
        <f t="shared" si="3"/>
        <v>0.32917642265849473</v>
      </c>
    </row>
    <row r="18" spans="2:26" ht="21.75" customHeight="1" thickBot="1" x14ac:dyDescent="0.3">
      <c r="B18" s="403" t="s">
        <v>724</v>
      </c>
      <c r="C18" s="276">
        <f>C12+C14+C15</f>
        <v>58</v>
      </c>
      <c r="D18" s="276">
        <f>D12+D14+D15</f>
        <v>64.2</v>
      </c>
      <c r="E18" s="42">
        <f>E12+E14+E15</f>
        <v>67.3</v>
      </c>
      <c r="F18" s="406">
        <f>F12+F14+F15</f>
        <v>67.100000000000009</v>
      </c>
      <c r="H18" s="494" t="s">
        <v>548</v>
      </c>
      <c r="I18" s="384"/>
      <c r="J18" s="576">
        <v>2416936</v>
      </c>
      <c r="K18" s="576">
        <v>3119045</v>
      </c>
      <c r="L18" s="810">
        <f t="shared" si="1"/>
        <v>0.58033159253256494</v>
      </c>
      <c r="M18" s="810">
        <f t="shared" si="4"/>
        <v>0.64231367148734764</v>
      </c>
      <c r="N18" s="576">
        <v>112748348</v>
      </c>
      <c r="O18" s="576">
        <v>116275173</v>
      </c>
      <c r="P18" s="576">
        <v>107829605</v>
      </c>
      <c r="Q18" s="576">
        <v>111503483</v>
      </c>
      <c r="R18" s="811">
        <f t="shared" si="2"/>
        <v>0.67254334990622688</v>
      </c>
      <c r="S18" s="819">
        <f t="shared" si="3"/>
        <v>0.67082357132533832</v>
      </c>
    </row>
    <row r="19" spans="2:26" ht="21.75" customHeight="1" x14ac:dyDescent="0.25">
      <c r="B19" s="397"/>
      <c r="C19" s="404"/>
      <c r="D19" s="404"/>
      <c r="E19" s="404"/>
      <c r="F19" s="404"/>
      <c r="H19" s="820" t="s">
        <v>687</v>
      </c>
      <c r="I19" s="384"/>
      <c r="J19" s="812" t="s">
        <v>510</v>
      </c>
      <c r="K19" s="812" t="s">
        <v>510</v>
      </c>
      <c r="L19" s="813"/>
      <c r="M19" s="813"/>
      <c r="N19" s="812">
        <v>877832</v>
      </c>
      <c r="O19" s="812">
        <v>1063999</v>
      </c>
      <c r="P19" s="812">
        <v>731962</v>
      </c>
      <c r="Q19" s="812">
        <v>904653</v>
      </c>
      <c r="R19" s="814">
        <f t="shared" si="2"/>
        <v>4.5653155780739588E-3</v>
      </c>
      <c r="S19" s="821">
        <f t="shared" si="3"/>
        <v>5.4425434967819014E-3</v>
      </c>
    </row>
    <row r="20" spans="2:26" ht="21.75" customHeight="1" thickBot="1" x14ac:dyDescent="0.3">
      <c r="B20" s="824" t="s">
        <v>505</v>
      </c>
      <c r="C20" s="409"/>
      <c r="D20" s="409"/>
      <c r="E20" s="409"/>
      <c r="F20" s="409"/>
      <c r="G20" s="409"/>
      <c r="H20" s="822" t="s">
        <v>725</v>
      </c>
      <c r="I20" s="499"/>
      <c r="J20" s="499">
        <f>J8-SUM(J9:J16)</f>
        <v>36695</v>
      </c>
      <c r="K20" s="499">
        <f>K8-SUM(K9:K16)</f>
        <v>128389</v>
      </c>
      <c r="L20" s="823">
        <f>J20/$J$8</f>
        <v>8.8108529923764927E-3</v>
      </c>
      <c r="M20" s="823">
        <f>K20/$K$8</f>
        <v>2.6439506313178898E-2</v>
      </c>
      <c r="N20" s="499"/>
      <c r="O20" s="499"/>
      <c r="P20" s="499"/>
      <c r="Q20" s="499"/>
      <c r="R20" s="499"/>
      <c r="S20" s="539"/>
      <c r="T20" s="409"/>
      <c r="U20" s="409"/>
      <c r="V20" s="409"/>
      <c r="W20" s="409"/>
      <c r="X20" s="409"/>
      <c r="Y20" s="409"/>
      <c r="Z20" s="409"/>
    </row>
    <row r="21" spans="2:26" ht="21.75" customHeight="1" x14ac:dyDescent="0.25">
      <c r="B21" s="702" t="s">
        <v>506</v>
      </c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09"/>
      <c r="Z21" s="409"/>
    </row>
    <row r="22" spans="2:26" ht="21.75" customHeight="1" x14ac:dyDescent="0.25">
      <c r="B22" s="1068" t="s">
        <v>508</v>
      </c>
      <c r="C22" s="1068"/>
      <c r="D22" s="1068"/>
      <c r="E22" s="1068"/>
      <c r="F22" s="1068"/>
      <c r="G22" s="1068"/>
      <c r="H22" s="1068"/>
      <c r="I22" s="1068"/>
      <c r="J22" s="1068"/>
      <c r="K22" s="1068"/>
      <c r="L22" s="1068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</row>
    <row r="23" spans="2:26" ht="21.75" customHeight="1" x14ac:dyDescent="0.25">
      <c r="B23" s="1069" t="s">
        <v>509</v>
      </c>
      <c r="C23" s="1069"/>
      <c r="D23" s="1069"/>
      <c r="E23" s="1069"/>
      <c r="F23" s="1069"/>
      <c r="G23" s="1069"/>
      <c r="H23" s="1069"/>
      <c r="I23" s="1069"/>
      <c r="J23" s="1069"/>
      <c r="K23" s="1069"/>
      <c r="L23" s="106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</row>
    <row r="24" spans="2:26" ht="21.75" customHeight="1" x14ac:dyDescent="0.25">
      <c r="B24" s="711" t="s">
        <v>510</v>
      </c>
      <c r="C24" s="1064" t="s">
        <v>25</v>
      </c>
      <c r="D24" s="1064"/>
      <c r="E24" s="1064"/>
      <c r="F24" s="1064"/>
      <c r="G24" s="1064"/>
      <c r="H24" s="1064"/>
      <c r="I24" s="1064"/>
      <c r="J24" s="1064"/>
      <c r="K24" s="1064"/>
      <c r="L24" s="1064"/>
      <c r="M24" s="1064"/>
      <c r="N24" s="1064"/>
      <c r="O24" s="1064"/>
      <c r="P24" s="1064"/>
      <c r="Q24" s="1064"/>
      <c r="R24" s="1064"/>
      <c r="S24" s="1064"/>
      <c r="T24" s="1064"/>
      <c r="U24" s="1064"/>
      <c r="V24" s="1064"/>
      <c r="W24" s="1064"/>
      <c r="X24" s="1064"/>
      <c r="Y24" s="1064"/>
      <c r="Z24" s="1064"/>
    </row>
    <row r="25" spans="2:26" ht="21.75" customHeight="1" x14ac:dyDescent="0.25">
      <c r="B25" s="711" t="s">
        <v>510</v>
      </c>
      <c r="C25" s="1115" t="s">
        <v>511</v>
      </c>
      <c r="D25" s="1115"/>
      <c r="E25" s="1115" t="s">
        <v>546</v>
      </c>
      <c r="F25" s="1115"/>
      <c r="G25" s="1115" t="s">
        <v>547</v>
      </c>
      <c r="H25" s="1115"/>
      <c r="I25" s="1115" t="s">
        <v>684</v>
      </c>
      <c r="J25" s="1115"/>
      <c r="K25" s="1115" t="s">
        <v>685</v>
      </c>
      <c r="L25" s="1115"/>
      <c r="M25" s="1115" t="s">
        <v>686</v>
      </c>
      <c r="N25" s="1115"/>
      <c r="O25" s="1115" t="s">
        <v>687</v>
      </c>
      <c r="P25" s="1115"/>
      <c r="Q25" s="1115" t="s">
        <v>688</v>
      </c>
      <c r="R25" s="1115"/>
      <c r="S25" s="1115" t="s">
        <v>548</v>
      </c>
      <c r="T25" s="1115"/>
      <c r="U25" s="1115" t="s">
        <v>549</v>
      </c>
      <c r="V25" s="1115"/>
      <c r="W25" s="1115" t="s">
        <v>550</v>
      </c>
      <c r="X25" s="1115"/>
      <c r="Y25" s="1115" t="s">
        <v>689</v>
      </c>
      <c r="Z25" s="1115"/>
    </row>
    <row r="26" spans="2:26" ht="21.75" customHeight="1" x14ac:dyDescent="0.25">
      <c r="B26" s="711" t="s">
        <v>510</v>
      </c>
      <c r="C26" s="1115" t="s">
        <v>512</v>
      </c>
      <c r="D26" s="1115"/>
      <c r="E26" s="1115" t="s">
        <v>512</v>
      </c>
      <c r="F26" s="1115"/>
      <c r="G26" s="1115" t="s">
        <v>512</v>
      </c>
      <c r="H26" s="1115"/>
      <c r="I26" s="1115" t="s">
        <v>512</v>
      </c>
      <c r="J26" s="1115"/>
      <c r="K26" s="1115" t="s">
        <v>512</v>
      </c>
      <c r="L26" s="1115"/>
      <c r="M26" s="1115" t="s">
        <v>512</v>
      </c>
      <c r="N26" s="1115"/>
      <c r="O26" s="1115" t="s">
        <v>512</v>
      </c>
      <c r="P26" s="1115"/>
      <c r="Q26" s="1115" t="s">
        <v>512</v>
      </c>
      <c r="R26" s="1115"/>
      <c r="S26" s="1115" t="s">
        <v>512</v>
      </c>
      <c r="T26" s="1115"/>
      <c r="U26" s="1115" t="s">
        <v>512</v>
      </c>
      <c r="V26" s="1115"/>
      <c r="W26" s="1115" t="s">
        <v>512</v>
      </c>
      <c r="X26" s="1115"/>
      <c r="Y26" s="1115" t="s">
        <v>512</v>
      </c>
      <c r="Z26" s="1115"/>
    </row>
    <row r="27" spans="2:26" ht="21.75" customHeight="1" x14ac:dyDescent="0.25">
      <c r="B27" s="711" t="s">
        <v>510</v>
      </c>
      <c r="C27" s="1115" t="s">
        <v>514</v>
      </c>
      <c r="D27" s="1115"/>
      <c r="E27" s="1115" t="s">
        <v>514</v>
      </c>
      <c r="F27" s="1115"/>
      <c r="G27" s="1115" t="s">
        <v>514</v>
      </c>
      <c r="H27" s="1115"/>
      <c r="I27" s="1115" t="s">
        <v>514</v>
      </c>
      <c r="J27" s="1115"/>
      <c r="K27" s="1115" t="s">
        <v>514</v>
      </c>
      <c r="L27" s="1115"/>
      <c r="M27" s="1115" t="s">
        <v>514</v>
      </c>
      <c r="N27" s="1115"/>
      <c r="O27" s="1115" t="s">
        <v>514</v>
      </c>
      <c r="P27" s="1115"/>
      <c r="Q27" s="1115" t="s">
        <v>514</v>
      </c>
      <c r="R27" s="1115"/>
      <c r="S27" s="1115" t="s">
        <v>514</v>
      </c>
      <c r="T27" s="1115"/>
      <c r="U27" s="1115" t="s">
        <v>514</v>
      </c>
      <c r="V27" s="1115"/>
      <c r="W27" s="1115" t="s">
        <v>514</v>
      </c>
      <c r="X27" s="1115"/>
      <c r="Y27" s="1115" t="s">
        <v>514</v>
      </c>
      <c r="Z27" s="1115"/>
    </row>
    <row r="28" spans="2:26" ht="21.75" customHeight="1" x14ac:dyDescent="0.25">
      <c r="B28" s="711" t="s">
        <v>510</v>
      </c>
      <c r="C28" s="1064" t="s">
        <v>515</v>
      </c>
      <c r="D28" s="1064"/>
      <c r="E28" s="1064" t="s">
        <v>515</v>
      </c>
      <c r="F28" s="1064"/>
      <c r="G28" s="1064" t="s">
        <v>515</v>
      </c>
      <c r="H28" s="1064"/>
      <c r="I28" s="1064" t="s">
        <v>515</v>
      </c>
      <c r="J28" s="1064"/>
      <c r="K28" s="1064" t="s">
        <v>515</v>
      </c>
      <c r="L28" s="1064"/>
      <c r="M28" s="1064" t="s">
        <v>515</v>
      </c>
      <c r="N28" s="1064"/>
      <c r="O28" s="1064" t="s">
        <v>515</v>
      </c>
      <c r="P28" s="1064"/>
      <c r="Q28" s="1064" t="s">
        <v>515</v>
      </c>
      <c r="R28" s="1064"/>
      <c r="S28" s="1064" t="s">
        <v>515</v>
      </c>
      <c r="T28" s="1064"/>
      <c r="U28" s="1064" t="s">
        <v>515</v>
      </c>
      <c r="V28" s="1064"/>
      <c r="W28" s="1064" t="s">
        <v>515</v>
      </c>
      <c r="X28" s="1064"/>
      <c r="Y28" s="1064" t="s">
        <v>515</v>
      </c>
      <c r="Z28" s="1064"/>
    </row>
    <row r="29" spans="2:26" ht="21.75" customHeight="1" x14ac:dyDescent="0.25">
      <c r="B29" s="711" t="s">
        <v>510</v>
      </c>
      <c r="C29" s="1064" t="s">
        <v>516</v>
      </c>
      <c r="D29" s="1064"/>
      <c r="E29" s="1064" t="s">
        <v>516</v>
      </c>
      <c r="F29" s="1064"/>
      <c r="G29" s="1064" t="s">
        <v>516</v>
      </c>
      <c r="H29" s="1064"/>
      <c r="I29" s="1064" t="s">
        <v>516</v>
      </c>
      <c r="J29" s="1064"/>
      <c r="K29" s="1064" t="s">
        <v>516</v>
      </c>
      <c r="L29" s="1064"/>
      <c r="M29" s="1064" t="s">
        <v>516</v>
      </c>
      <c r="N29" s="1064"/>
      <c r="O29" s="1064" t="s">
        <v>516</v>
      </c>
      <c r="P29" s="1064"/>
      <c r="Q29" s="1064" t="s">
        <v>516</v>
      </c>
      <c r="R29" s="1064"/>
      <c r="S29" s="1064" t="s">
        <v>516</v>
      </c>
      <c r="T29" s="1064"/>
      <c r="U29" s="1064" t="s">
        <v>516</v>
      </c>
      <c r="V29" s="1064"/>
      <c r="W29" s="1064" t="s">
        <v>516</v>
      </c>
      <c r="X29" s="1064"/>
      <c r="Y29" s="1064" t="s">
        <v>516</v>
      </c>
      <c r="Z29" s="1064"/>
    </row>
    <row r="30" spans="2:26" ht="21.75" customHeight="1" x14ac:dyDescent="0.25">
      <c r="B30" s="711" t="s">
        <v>510</v>
      </c>
      <c r="C30" s="1064" t="s">
        <v>152</v>
      </c>
      <c r="D30" s="1064"/>
      <c r="E30" s="1064" t="s">
        <v>152</v>
      </c>
      <c r="F30" s="1064"/>
      <c r="G30" s="1064" t="s">
        <v>152</v>
      </c>
      <c r="H30" s="1064"/>
      <c r="I30" s="1064" t="s">
        <v>152</v>
      </c>
      <c r="J30" s="1064"/>
      <c r="K30" s="1064" t="s">
        <v>152</v>
      </c>
      <c r="L30" s="1064"/>
      <c r="M30" s="1064" t="s">
        <v>152</v>
      </c>
      <c r="N30" s="1064"/>
      <c r="O30" s="1064" t="s">
        <v>152</v>
      </c>
      <c r="P30" s="1064"/>
      <c r="Q30" s="1064" t="s">
        <v>152</v>
      </c>
      <c r="R30" s="1064"/>
      <c r="S30" s="1064" t="s">
        <v>152</v>
      </c>
      <c r="T30" s="1064"/>
      <c r="U30" s="1064" t="s">
        <v>152</v>
      </c>
      <c r="V30" s="1064"/>
      <c r="W30" s="1064" t="s">
        <v>152</v>
      </c>
      <c r="X30" s="1064"/>
      <c r="Y30" s="1064" t="s">
        <v>152</v>
      </c>
      <c r="Z30" s="1064"/>
    </row>
    <row r="31" spans="2:26" ht="21.75" customHeight="1" x14ac:dyDescent="0.25">
      <c r="B31" s="711" t="s">
        <v>510</v>
      </c>
      <c r="C31" s="347" t="s">
        <v>517</v>
      </c>
      <c r="D31" s="347" t="s">
        <v>518</v>
      </c>
      <c r="E31" s="347" t="s">
        <v>517</v>
      </c>
      <c r="F31" s="347" t="s">
        <v>518</v>
      </c>
      <c r="G31" s="347" t="s">
        <v>517</v>
      </c>
      <c r="H31" s="347" t="s">
        <v>518</v>
      </c>
      <c r="I31" s="347" t="s">
        <v>517</v>
      </c>
      <c r="J31" s="347" t="s">
        <v>518</v>
      </c>
      <c r="K31" s="347" t="s">
        <v>517</v>
      </c>
      <c r="L31" s="347" t="s">
        <v>518</v>
      </c>
      <c r="M31" s="347" t="s">
        <v>517</v>
      </c>
      <c r="N31" s="347" t="s">
        <v>518</v>
      </c>
      <c r="O31" s="347" t="s">
        <v>517</v>
      </c>
      <c r="P31" s="347" t="s">
        <v>518</v>
      </c>
      <c r="Q31" s="347" t="s">
        <v>517</v>
      </c>
      <c r="R31" s="347" t="s">
        <v>518</v>
      </c>
      <c r="S31" s="347" t="s">
        <v>517</v>
      </c>
      <c r="T31" s="347" t="s">
        <v>518</v>
      </c>
      <c r="U31" s="347" t="s">
        <v>517</v>
      </c>
      <c r="V31" s="347" t="s">
        <v>518</v>
      </c>
      <c r="W31" s="347" t="s">
        <v>517</v>
      </c>
      <c r="X31" s="347" t="s">
        <v>518</v>
      </c>
      <c r="Y31" s="347" t="s">
        <v>517</v>
      </c>
      <c r="Z31" s="347" t="s">
        <v>518</v>
      </c>
    </row>
    <row r="32" spans="2:26" ht="21.75" customHeight="1" x14ac:dyDescent="0.25">
      <c r="B32" s="347" t="s">
        <v>519</v>
      </c>
      <c r="C32" s="790">
        <v>181950842</v>
      </c>
      <c r="D32" s="790">
        <v>175470741</v>
      </c>
      <c r="E32" s="790">
        <v>65675669</v>
      </c>
      <c r="F32" s="790">
        <v>62722393</v>
      </c>
      <c r="G32" s="790">
        <v>41266027</v>
      </c>
      <c r="H32" s="790">
        <v>40242830</v>
      </c>
      <c r="I32" s="790">
        <v>11649763</v>
      </c>
      <c r="J32" s="790">
        <v>10416356</v>
      </c>
      <c r="K32" s="790">
        <v>3688594</v>
      </c>
      <c r="L32" s="790">
        <v>3564885</v>
      </c>
      <c r="M32" s="790">
        <v>4975570</v>
      </c>
      <c r="N32" s="790">
        <v>4082197</v>
      </c>
      <c r="O32" s="790">
        <v>1063999</v>
      </c>
      <c r="P32" s="790">
        <v>877832</v>
      </c>
      <c r="Q32" s="790">
        <v>3031716</v>
      </c>
      <c r="R32" s="790">
        <v>3538292</v>
      </c>
      <c r="S32" s="790">
        <v>116275173</v>
      </c>
      <c r="T32" s="790">
        <v>112748348</v>
      </c>
      <c r="U32" s="790">
        <v>33861911</v>
      </c>
      <c r="V32" s="790">
        <v>30611701</v>
      </c>
      <c r="W32" s="790">
        <v>80650572</v>
      </c>
      <c r="X32" s="790">
        <v>79911741</v>
      </c>
      <c r="Y32" s="790">
        <v>1762690</v>
      </c>
      <c r="Z32" s="790">
        <v>2224907</v>
      </c>
    </row>
    <row r="33" spans="2:26" ht="21.75" customHeight="1" x14ac:dyDescent="0.25">
      <c r="B33" s="347" t="s">
        <v>521</v>
      </c>
      <c r="C33" s="790">
        <v>166218791</v>
      </c>
      <c r="D33" s="790">
        <v>160331085</v>
      </c>
      <c r="E33" s="790">
        <v>54715307</v>
      </c>
      <c r="F33" s="790">
        <v>52501480</v>
      </c>
      <c r="G33" s="790">
        <v>33271364</v>
      </c>
      <c r="H33" s="790">
        <v>32626307</v>
      </c>
      <c r="I33" s="790">
        <v>10056097</v>
      </c>
      <c r="J33" s="790">
        <v>9120300</v>
      </c>
      <c r="K33" s="790">
        <v>3323577</v>
      </c>
      <c r="L33" s="790">
        <v>3208890</v>
      </c>
      <c r="M33" s="790">
        <v>4687492</v>
      </c>
      <c r="N33" s="790">
        <v>3949373</v>
      </c>
      <c r="O33" s="790">
        <v>904653</v>
      </c>
      <c r="P33" s="790">
        <v>731962</v>
      </c>
      <c r="Q33" s="790">
        <v>2472124</v>
      </c>
      <c r="R33" s="790">
        <v>2864648</v>
      </c>
      <c r="S33" s="790">
        <v>111503483</v>
      </c>
      <c r="T33" s="790">
        <v>107829605</v>
      </c>
      <c r="U33" s="790">
        <v>33484931</v>
      </c>
      <c r="V33" s="790">
        <v>30264391</v>
      </c>
      <c r="W33" s="790">
        <v>76493478</v>
      </c>
      <c r="X33" s="790">
        <v>75620876</v>
      </c>
      <c r="Y33" s="790">
        <v>1525074</v>
      </c>
      <c r="Z33" s="790">
        <v>1944338</v>
      </c>
    </row>
    <row r="34" spans="2:26" ht="21.75" customHeight="1" x14ac:dyDescent="0.25">
      <c r="B34" s="347" t="s">
        <v>501</v>
      </c>
      <c r="C34" s="790">
        <v>4855953</v>
      </c>
      <c r="D34" s="790">
        <v>4164750</v>
      </c>
      <c r="E34" s="790">
        <v>1736907</v>
      </c>
      <c r="F34" s="790">
        <v>1747814</v>
      </c>
      <c r="G34" s="790">
        <v>1050428</v>
      </c>
      <c r="H34" s="790">
        <v>1225400</v>
      </c>
      <c r="I34" s="790">
        <v>254359</v>
      </c>
      <c r="J34" s="790">
        <v>130445</v>
      </c>
      <c r="K34" s="793" t="s">
        <v>510</v>
      </c>
      <c r="L34" s="790">
        <v>48240</v>
      </c>
      <c r="M34" s="790">
        <v>134097</v>
      </c>
      <c r="N34" s="790">
        <v>115512</v>
      </c>
      <c r="O34" s="793" t="s">
        <v>510</v>
      </c>
      <c r="P34" s="793" t="s">
        <v>510</v>
      </c>
      <c r="Q34" s="790">
        <v>169635</v>
      </c>
      <c r="R34" s="790">
        <v>191522</v>
      </c>
      <c r="S34" s="790">
        <v>3119045</v>
      </c>
      <c r="T34" s="790">
        <v>2416936</v>
      </c>
      <c r="U34" s="790">
        <v>681348</v>
      </c>
      <c r="V34" s="790">
        <v>454660</v>
      </c>
      <c r="W34" s="790">
        <v>2376090</v>
      </c>
      <c r="X34" s="790">
        <v>1903593</v>
      </c>
      <c r="Y34" s="790">
        <v>61607</v>
      </c>
      <c r="Z34" s="790">
        <v>58683</v>
      </c>
    </row>
    <row r="35" spans="2:26" ht="21.75" customHeight="1" x14ac:dyDescent="0.25">
      <c r="B35" s="409"/>
      <c r="C35" s="408">
        <f>C33/$C$33</f>
        <v>1</v>
      </c>
      <c r="D35" s="408">
        <f>D33/$D$33</f>
        <v>1</v>
      </c>
      <c r="E35" s="408">
        <f>E33/$C$33</f>
        <v>0.32917642265849473</v>
      </c>
      <c r="F35" s="408">
        <f>F33/$D$33</f>
        <v>0.32745665009377317</v>
      </c>
      <c r="G35" s="408">
        <f>G33/$C$33</f>
        <v>0.20016608110210596</v>
      </c>
      <c r="H35" s="408">
        <f>H33/$D$33</f>
        <v>0.2034933338098473</v>
      </c>
      <c r="I35" s="408">
        <f>I33/$C$33</f>
        <v>6.0499158605960501E-2</v>
      </c>
      <c r="J35" s="408">
        <f>J33/$D$33</f>
        <v>5.6884165662572546E-2</v>
      </c>
      <c r="K35" s="408">
        <f>K33/$C$33</f>
        <v>1.9995194165502023E-2</v>
      </c>
      <c r="L35" s="408">
        <f>L33/$D$33</f>
        <v>2.0014147599637339E-2</v>
      </c>
      <c r="M35" s="408">
        <f>M33/$C$33</f>
        <v>2.8200734536686648E-2</v>
      </c>
      <c r="N35" s="408">
        <f>N33/$D$33</f>
        <v>2.4632609453120086E-2</v>
      </c>
      <c r="O35" s="408">
        <f>O33/$C$33</f>
        <v>5.4425434967819014E-3</v>
      </c>
      <c r="P35" s="408">
        <f>P33/$D$33</f>
        <v>4.5653155780739588E-3</v>
      </c>
      <c r="Q35" s="408">
        <f>Q33/$C$33</f>
        <v>1.4872710751457697E-2</v>
      </c>
      <c r="R35" s="408">
        <f>R33/$D$33</f>
        <v>1.7867077990521927E-2</v>
      </c>
      <c r="S35" s="408">
        <f>S33/$C$33</f>
        <v>0.67082357132533832</v>
      </c>
      <c r="T35" s="408">
        <f>T33/$D$33</f>
        <v>0.67254334990622688</v>
      </c>
      <c r="U35" s="408">
        <f>U33/$C$33</f>
        <v>0.20145093583312129</v>
      </c>
      <c r="V35" s="408">
        <f>V33/$D$33</f>
        <v>0.18876184240878804</v>
      </c>
      <c r="W35" s="408">
        <f>W33/$C$33</f>
        <v>0.46019753566851535</v>
      </c>
      <c r="X35" s="408">
        <f>X33/$D$33</f>
        <v>0.47165448920900149</v>
      </c>
      <c r="Y35" s="408">
        <f>Y33/$C$33</f>
        <v>9.1750998237016407E-3</v>
      </c>
      <c r="Z35" s="408">
        <f>Z33/$D$33</f>
        <v>1.2127018288437329E-2</v>
      </c>
    </row>
    <row r="36" spans="2:26" ht="21.75" customHeight="1" x14ac:dyDescent="0.25"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</row>
  </sheetData>
  <sortState ref="P2:U25">
    <sortCondition ref="Q2:Q25"/>
  </sortState>
  <mergeCells count="75">
    <mergeCell ref="W30:X30"/>
    <mergeCell ref="Y30:Z30"/>
    <mergeCell ref="M30:N30"/>
    <mergeCell ref="O30:P30"/>
    <mergeCell ref="Q30:R30"/>
    <mergeCell ref="S30:T30"/>
    <mergeCell ref="U30:V30"/>
    <mergeCell ref="C30:D30"/>
    <mergeCell ref="E30:F30"/>
    <mergeCell ref="G30:H30"/>
    <mergeCell ref="I30:J30"/>
    <mergeCell ref="K30:L30"/>
    <mergeCell ref="W28:X28"/>
    <mergeCell ref="Y28:Z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M28:N28"/>
    <mergeCell ref="O28:P28"/>
    <mergeCell ref="Q28:R28"/>
    <mergeCell ref="S28:T28"/>
    <mergeCell ref="U28:V28"/>
    <mergeCell ref="C28:D28"/>
    <mergeCell ref="E28:F28"/>
    <mergeCell ref="G28:H28"/>
    <mergeCell ref="I28:J28"/>
    <mergeCell ref="K28:L28"/>
    <mergeCell ref="W26:X26"/>
    <mergeCell ref="Y26:Z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M26:N26"/>
    <mergeCell ref="O26:P26"/>
    <mergeCell ref="Q26:R26"/>
    <mergeCell ref="S26:T26"/>
    <mergeCell ref="U26:V26"/>
    <mergeCell ref="C26:D26"/>
    <mergeCell ref="E26:F26"/>
    <mergeCell ref="G26:H26"/>
    <mergeCell ref="I26:J26"/>
    <mergeCell ref="K26:L26"/>
    <mergeCell ref="B22:L22"/>
    <mergeCell ref="B23:L23"/>
    <mergeCell ref="C24:Z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K10"/>
  <sheetViews>
    <sheetView workbookViewId="0">
      <selection activeCell="M20" sqref="M20"/>
    </sheetView>
  </sheetViews>
  <sheetFormatPr baseColWidth="10" defaultRowHeight="13.5" x14ac:dyDescent="0.25"/>
  <cols>
    <col min="3" max="3" width="41.85546875" customWidth="1"/>
  </cols>
  <sheetData>
    <row r="2" spans="2:11" x14ac:dyDescent="0.25">
      <c r="B2" s="409"/>
      <c r="C2" s="409" t="s">
        <v>193</v>
      </c>
      <c r="D2" s="409" t="s">
        <v>194</v>
      </c>
      <c r="E2" s="409" t="s">
        <v>192</v>
      </c>
      <c r="F2" s="409" t="s">
        <v>300</v>
      </c>
      <c r="G2" s="409" t="s">
        <v>727</v>
      </c>
      <c r="H2" s="409"/>
      <c r="I2" s="409"/>
      <c r="J2" s="409"/>
      <c r="K2" s="409"/>
    </row>
    <row r="3" spans="2:11" x14ac:dyDescent="0.25">
      <c r="B3" s="409" t="s">
        <v>18</v>
      </c>
      <c r="C3" s="409">
        <v>21.6</v>
      </c>
      <c r="D3" s="664">
        <v>14</v>
      </c>
      <c r="E3" s="409">
        <v>5.2</v>
      </c>
      <c r="F3" s="409">
        <v>3.5</v>
      </c>
      <c r="G3" s="409">
        <v>48.9</v>
      </c>
      <c r="H3" s="409"/>
      <c r="I3" s="409"/>
      <c r="J3" s="409"/>
      <c r="K3" s="409"/>
    </row>
    <row r="4" spans="2:11" ht="14.25" thickBot="1" x14ac:dyDescent="0.3">
      <c r="B4" s="409" t="s">
        <v>257</v>
      </c>
      <c r="C4" s="664">
        <v>20</v>
      </c>
      <c r="D4" s="664">
        <v>20.2</v>
      </c>
      <c r="E4" s="664">
        <v>6</v>
      </c>
      <c r="F4" s="664">
        <v>2.1</v>
      </c>
      <c r="G4" s="664">
        <v>46</v>
      </c>
      <c r="H4" s="409"/>
      <c r="I4" s="409"/>
      <c r="J4" s="409"/>
      <c r="K4" s="409"/>
    </row>
    <row r="5" spans="2:11" x14ac:dyDescent="0.25">
      <c r="B5" s="149"/>
    </row>
    <row r="6" spans="2:11" x14ac:dyDescent="0.25">
      <c r="B6" s="374"/>
    </row>
    <row r="8" spans="2:11" x14ac:dyDescent="0.25">
      <c r="B8" s="407"/>
    </row>
    <row r="9" spans="2:11" ht="39" customHeight="1" x14ac:dyDescent="0.25">
      <c r="B9" s="407"/>
      <c r="C9" s="374" t="s">
        <v>728</v>
      </c>
    </row>
    <row r="10" spans="2:11" ht="39" customHeight="1" thickBot="1" x14ac:dyDescent="0.3">
      <c r="B10" s="407"/>
      <c r="C10" s="375" t="s">
        <v>438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43"/>
  <sheetViews>
    <sheetView workbookViewId="0">
      <selection activeCell="J12" sqref="J12:J15"/>
    </sheetView>
  </sheetViews>
  <sheetFormatPr baseColWidth="10" defaultRowHeight="13.5" x14ac:dyDescent="0.25"/>
  <cols>
    <col min="1" max="1" width="3.5703125" customWidth="1"/>
    <col min="6" max="6" width="12.28515625" customWidth="1"/>
  </cols>
  <sheetData>
    <row r="2" spans="2:10" x14ac:dyDescent="0.25">
      <c r="B2" s="43" t="s">
        <v>420</v>
      </c>
    </row>
    <row r="3" spans="2:10" ht="14.25" thickBot="1" x14ac:dyDescent="0.3">
      <c r="B3" s="44" t="s">
        <v>301</v>
      </c>
      <c r="I3" s="261" t="s">
        <v>681</v>
      </c>
    </row>
    <row r="4" spans="2:10" ht="13.5" customHeight="1" x14ac:dyDescent="0.25">
      <c r="G4" s="950"/>
    </row>
    <row r="5" spans="2:10" ht="24" customHeight="1" x14ac:dyDescent="0.25">
      <c r="B5" s="1001" t="s">
        <v>420</v>
      </c>
      <c r="C5" s="1001"/>
      <c r="D5" s="1001"/>
      <c r="E5" s="1001"/>
      <c r="G5" s="1014" t="s">
        <v>813</v>
      </c>
      <c r="H5" s="1014"/>
      <c r="I5" s="1014"/>
      <c r="J5" s="1014"/>
    </row>
    <row r="6" spans="2:10" ht="24" customHeight="1" thickBot="1" x14ac:dyDescent="0.3">
      <c r="B6" s="1002" t="s">
        <v>421</v>
      </c>
      <c r="C6" s="1002"/>
      <c r="D6" s="1002"/>
      <c r="E6" s="1002"/>
      <c r="G6" s="1015" t="s">
        <v>301</v>
      </c>
      <c r="H6" s="1015"/>
      <c r="I6" s="1015"/>
      <c r="J6" s="1015"/>
    </row>
    <row r="7" spans="2:10" ht="19.5" customHeight="1" x14ac:dyDescent="0.25">
      <c r="B7" s="1003"/>
      <c r="C7" s="1116" t="s">
        <v>302</v>
      </c>
      <c r="D7" s="1008" t="s">
        <v>303</v>
      </c>
      <c r="E7" s="1012"/>
      <c r="G7" s="913"/>
      <c r="H7" s="921" t="s">
        <v>302</v>
      </c>
      <c r="I7" s="909" t="s">
        <v>303</v>
      </c>
      <c r="J7" s="911"/>
    </row>
    <row r="8" spans="2:10" ht="19.5" customHeight="1" thickBot="1" x14ac:dyDescent="0.3">
      <c r="B8" s="1004"/>
      <c r="C8" s="1117"/>
      <c r="D8" s="1010" t="s">
        <v>304</v>
      </c>
      <c r="E8" s="1013"/>
      <c r="G8" s="914"/>
      <c r="H8" s="922"/>
      <c r="I8" s="910" t="s">
        <v>304</v>
      </c>
      <c r="J8" s="912"/>
    </row>
    <row r="9" spans="2:10" ht="19.5" x14ac:dyDescent="0.25">
      <c r="B9" s="1004"/>
      <c r="C9" s="1117"/>
      <c r="D9" s="1116" t="s">
        <v>18</v>
      </c>
      <c r="E9" s="22" t="s">
        <v>305</v>
      </c>
      <c r="G9" s="914"/>
      <c r="H9" s="922"/>
      <c r="I9" s="921" t="s">
        <v>18</v>
      </c>
      <c r="J9" s="22" t="s">
        <v>305</v>
      </c>
    </row>
    <row r="10" spans="2:10" ht="20.25" thickBot="1" x14ac:dyDescent="0.3">
      <c r="B10" s="1005"/>
      <c r="C10" s="1118"/>
      <c r="D10" s="1118"/>
      <c r="E10" s="147" t="s">
        <v>306</v>
      </c>
      <c r="G10" s="915"/>
      <c r="H10" s="923"/>
      <c r="I10" s="923"/>
      <c r="J10" s="912" t="s">
        <v>306</v>
      </c>
    </row>
    <row r="11" spans="2:10" x14ac:dyDescent="0.25">
      <c r="B11" s="134" t="s">
        <v>307</v>
      </c>
      <c r="C11" s="135">
        <v>100</v>
      </c>
      <c r="D11" s="136">
        <v>100</v>
      </c>
      <c r="E11" s="137">
        <v>100</v>
      </c>
      <c r="G11" s="134" t="s">
        <v>307</v>
      </c>
      <c r="H11" s="135">
        <v>100</v>
      </c>
      <c r="I11" s="136">
        <v>100</v>
      </c>
      <c r="J11" s="137">
        <v>100</v>
      </c>
    </row>
    <row r="12" spans="2:10" ht="29.25" x14ac:dyDescent="0.25">
      <c r="B12" s="90" t="s">
        <v>308</v>
      </c>
      <c r="C12" s="28">
        <v>19.100000000000001</v>
      </c>
      <c r="D12" s="270">
        <v>19.2</v>
      </c>
      <c r="E12" s="154">
        <v>19</v>
      </c>
      <c r="G12" s="90" t="s">
        <v>308</v>
      </c>
      <c r="H12" s="28">
        <v>19.600000000000001</v>
      </c>
      <c r="I12" s="36">
        <v>12.7</v>
      </c>
      <c r="J12" s="918">
        <v>24.4</v>
      </c>
    </row>
    <row r="13" spans="2:10" ht="29.25" x14ac:dyDescent="0.25">
      <c r="B13" s="89" t="s">
        <v>309</v>
      </c>
      <c r="C13" s="32">
        <v>33.4</v>
      </c>
      <c r="D13" s="33">
        <v>30.9</v>
      </c>
      <c r="E13" s="272">
        <v>35.200000000000003</v>
      </c>
      <c r="G13" s="89" t="s">
        <v>309</v>
      </c>
      <c r="H13" s="32">
        <v>40.700000000000003</v>
      </c>
      <c r="I13" s="33">
        <v>49.2</v>
      </c>
      <c r="J13" s="66">
        <v>34.9</v>
      </c>
    </row>
    <row r="14" spans="2:10" ht="29.25" x14ac:dyDescent="0.25">
      <c r="B14" s="90" t="s">
        <v>310</v>
      </c>
      <c r="C14" s="28">
        <v>35.700000000000003</v>
      </c>
      <c r="D14" s="36">
        <v>31.3</v>
      </c>
      <c r="E14" s="154">
        <v>39.1</v>
      </c>
      <c r="G14" s="90" t="s">
        <v>310</v>
      </c>
      <c r="H14" s="28">
        <v>29.8</v>
      </c>
      <c r="I14" s="36">
        <v>22.6</v>
      </c>
      <c r="J14" s="918">
        <v>34.799999999999997</v>
      </c>
    </row>
    <row r="15" spans="2:10" ht="30" thickBot="1" x14ac:dyDescent="0.3">
      <c r="B15" s="128" t="s">
        <v>311</v>
      </c>
      <c r="C15" s="129">
        <v>11.8</v>
      </c>
      <c r="D15" s="130">
        <v>18.600000000000001</v>
      </c>
      <c r="E15" s="138">
        <v>6.6</v>
      </c>
      <c r="G15" s="128" t="s">
        <v>311</v>
      </c>
      <c r="H15" s="129">
        <v>9.8000000000000007</v>
      </c>
      <c r="I15" s="130">
        <v>15.5</v>
      </c>
      <c r="J15" s="138">
        <v>5.9</v>
      </c>
    </row>
    <row r="16" spans="2:10" ht="19.5" x14ac:dyDescent="0.25">
      <c r="B16" s="27" t="s">
        <v>312</v>
      </c>
      <c r="C16" s="38">
        <v>100</v>
      </c>
      <c r="D16" s="36">
        <v>100</v>
      </c>
      <c r="E16" s="150">
        <v>100</v>
      </c>
      <c r="G16" s="27" t="s">
        <v>312</v>
      </c>
      <c r="H16" s="38">
        <v>100</v>
      </c>
      <c r="I16" s="36">
        <v>100</v>
      </c>
      <c r="J16" s="920">
        <v>100</v>
      </c>
    </row>
    <row r="17" spans="2:10" ht="19.5" x14ac:dyDescent="0.25">
      <c r="B17" s="89" t="s">
        <v>313</v>
      </c>
      <c r="C17" s="268">
        <v>38</v>
      </c>
      <c r="D17" s="140">
        <v>37.200000000000003</v>
      </c>
      <c r="E17" s="154">
        <v>38.700000000000003</v>
      </c>
      <c r="G17" s="89" t="s">
        <v>313</v>
      </c>
      <c r="H17" s="32">
        <v>47.9</v>
      </c>
      <c r="I17" s="139">
        <v>55.4</v>
      </c>
      <c r="J17" s="66">
        <v>42.7</v>
      </c>
    </row>
    <row r="18" spans="2:10" ht="20.25" customHeight="1" thickBot="1" x14ac:dyDescent="0.3">
      <c r="B18" s="90" t="s">
        <v>314</v>
      </c>
      <c r="C18" s="266">
        <v>62</v>
      </c>
      <c r="D18" s="139">
        <v>62.8</v>
      </c>
      <c r="E18" s="272">
        <v>61.32</v>
      </c>
      <c r="G18" s="90" t="s">
        <v>314</v>
      </c>
      <c r="H18" s="28">
        <v>52.1</v>
      </c>
      <c r="I18" s="140">
        <v>44.6</v>
      </c>
      <c r="J18" s="918">
        <v>57.3</v>
      </c>
    </row>
    <row r="19" spans="2:10" ht="13.5" customHeight="1" x14ac:dyDescent="0.25">
      <c r="B19" s="1043" t="s">
        <v>424</v>
      </c>
      <c r="C19" s="1043"/>
      <c r="D19" s="1043"/>
      <c r="E19" s="1043"/>
      <c r="G19" s="917" t="s">
        <v>814</v>
      </c>
      <c r="H19" s="917"/>
      <c r="I19" s="917"/>
      <c r="J19" s="917"/>
    </row>
    <row r="20" spans="2:10" ht="18" customHeight="1" x14ac:dyDescent="0.25">
      <c r="B20" s="1039" t="s">
        <v>315</v>
      </c>
      <c r="C20" s="1039"/>
      <c r="D20" s="1039"/>
      <c r="E20" s="1039"/>
      <c r="G20" s="916" t="s">
        <v>315</v>
      </c>
      <c r="H20" s="916"/>
      <c r="I20" s="916"/>
      <c r="J20" s="916"/>
    </row>
    <row r="22" spans="2:10" ht="18" x14ac:dyDescent="0.25">
      <c r="B22" s="951" t="s">
        <v>815</v>
      </c>
      <c r="C22" s="256"/>
      <c r="D22" s="256"/>
    </row>
    <row r="23" spans="2:10" ht="24" customHeight="1" thickBot="1" x14ac:dyDescent="0.3">
      <c r="B23" s="951" t="s">
        <v>816</v>
      </c>
      <c r="C23" s="256"/>
      <c r="D23" s="256"/>
    </row>
    <row r="24" spans="2:10" ht="24" customHeight="1" x14ac:dyDescent="0.25">
      <c r="B24" s="952"/>
      <c r="C24" s="953"/>
      <c r="D24" s="954" t="s">
        <v>569</v>
      </c>
    </row>
    <row r="25" spans="2:10" ht="19.5" customHeight="1" x14ac:dyDescent="0.25">
      <c r="B25" s="955"/>
      <c r="C25" s="955"/>
      <c r="D25" s="956" t="s">
        <v>25</v>
      </c>
      <c r="E25" t="s">
        <v>823</v>
      </c>
      <c r="F25" t="s">
        <v>827</v>
      </c>
      <c r="G25" s="956" t="s">
        <v>25</v>
      </c>
      <c r="H25" t="s">
        <v>823</v>
      </c>
      <c r="I25" t="s">
        <v>827</v>
      </c>
    </row>
    <row r="26" spans="2:10" ht="19.5" customHeight="1" x14ac:dyDescent="0.25">
      <c r="B26" s="957" t="s">
        <v>570</v>
      </c>
      <c r="C26" s="955"/>
      <c r="D26" s="958">
        <v>4356598</v>
      </c>
      <c r="E26" s="958">
        <v>1900088</v>
      </c>
      <c r="F26" s="260">
        <f>D26-E26</f>
        <v>2456510</v>
      </c>
    </row>
    <row r="27" spans="2:10" x14ac:dyDescent="0.25">
      <c r="B27" s="959" t="s">
        <v>817</v>
      </c>
      <c r="C27" s="960"/>
      <c r="D27" s="961">
        <v>832350</v>
      </c>
      <c r="E27" s="967">
        <v>364629</v>
      </c>
      <c r="F27" s="260">
        <f t="shared" ref="F27:F30" si="0">D27-E27</f>
        <v>467721</v>
      </c>
      <c r="G27" s="209">
        <f>D27/$D$26</f>
        <v>0.19105503881698518</v>
      </c>
      <c r="H27" s="209">
        <f>E27/$E$26</f>
        <v>0.19190111194849924</v>
      </c>
      <c r="I27" s="209">
        <f>F27/$F$26</f>
        <v>0.19040060899406067</v>
      </c>
    </row>
    <row r="28" spans="2:10" x14ac:dyDescent="0.25">
      <c r="B28" s="257" t="s">
        <v>818</v>
      </c>
      <c r="C28" s="960"/>
      <c r="D28" s="258">
        <v>1453459</v>
      </c>
      <c r="E28" s="967">
        <v>587814</v>
      </c>
      <c r="F28" s="260">
        <f t="shared" si="0"/>
        <v>865645</v>
      </c>
      <c r="G28" s="209">
        <f>D28/$D$26</f>
        <v>0.33362247331518768</v>
      </c>
      <c r="H28" s="209">
        <f>E28/$E$26</f>
        <v>0.30936146115337815</v>
      </c>
      <c r="I28" s="209">
        <f t="shared" ref="I28:I30" si="1">F28/$F$26</f>
        <v>0.35238814415573311</v>
      </c>
    </row>
    <row r="29" spans="2:10" x14ac:dyDescent="0.25">
      <c r="B29" s="257" t="s">
        <v>819</v>
      </c>
      <c r="C29" s="960"/>
      <c r="D29" s="258">
        <v>1555895</v>
      </c>
      <c r="E29" s="967">
        <v>594850</v>
      </c>
      <c r="F29" s="260">
        <f t="shared" si="0"/>
        <v>961045</v>
      </c>
      <c r="G29" s="209">
        <f>D29/$D$26</f>
        <v>0.35713531521613884</v>
      </c>
      <c r="H29" s="209">
        <f>E29/$E$26</f>
        <v>0.31306444754137702</v>
      </c>
      <c r="I29" s="209">
        <f t="shared" si="1"/>
        <v>0.39122372797179739</v>
      </c>
    </row>
    <row r="30" spans="2:10" x14ac:dyDescent="0.25">
      <c r="B30" s="962" t="s">
        <v>820</v>
      </c>
      <c r="C30" s="963"/>
      <c r="D30" s="964">
        <v>514895</v>
      </c>
      <c r="E30" s="967">
        <v>352794</v>
      </c>
      <c r="F30" s="260">
        <f t="shared" si="0"/>
        <v>162101</v>
      </c>
      <c r="G30" s="209">
        <f>D30/$D$26</f>
        <v>0.11818740218858843</v>
      </c>
      <c r="H30" s="209">
        <f>E30/$E$26</f>
        <v>0.1856724530653317</v>
      </c>
      <c r="I30" s="209">
        <f t="shared" si="1"/>
        <v>6.5988333041591532E-2</v>
      </c>
    </row>
    <row r="31" spans="2:10" x14ac:dyDescent="0.25">
      <c r="B31" s="257"/>
      <c r="C31" s="966"/>
      <c r="D31" s="258"/>
      <c r="E31" s="258"/>
    </row>
    <row r="32" spans="2:10" x14ac:dyDescent="0.25">
      <c r="B32" s="965" t="s">
        <v>821</v>
      </c>
      <c r="C32" s="966"/>
      <c r="D32" s="258"/>
    </row>
    <row r="33" spans="2:6" x14ac:dyDescent="0.25">
      <c r="B33" s="965" t="s">
        <v>822</v>
      </c>
      <c r="C33" s="966"/>
      <c r="D33" s="258"/>
    </row>
    <row r="35" spans="2:6" ht="18.75" thickBot="1" x14ac:dyDescent="0.3">
      <c r="B35" s="951" t="s">
        <v>824</v>
      </c>
      <c r="C35" s="968"/>
      <c r="D35" s="969"/>
    </row>
    <row r="36" spans="2:6" x14ac:dyDescent="0.25">
      <c r="B36" s="952"/>
      <c r="C36" s="952"/>
      <c r="D36" s="970" t="s">
        <v>569</v>
      </c>
    </row>
    <row r="37" spans="2:6" x14ac:dyDescent="0.25">
      <c r="B37" s="960"/>
      <c r="C37" s="960"/>
      <c r="D37" s="971" t="s">
        <v>25</v>
      </c>
      <c r="E37" t="s">
        <v>823</v>
      </c>
      <c r="F37" t="s">
        <v>827</v>
      </c>
    </row>
    <row r="38" spans="2:6" x14ac:dyDescent="0.25">
      <c r="B38" s="972" t="s">
        <v>570</v>
      </c>
      <c r="C38" s="256"/>
      <c r="D38" s="958">
        <v>4356598</v>
      </c>
      <c r="E38" s="958">
        <v>1900088</v>
      </c>
      <c r="F38" s="260">
        <f>D38-E38</f>
        <v>2456510</v>
      </c>
    </row>
    <row r="39" spans="2:6" x14ac:dyDescent="0.25">
      <c r="B39" s="973" t="s">
        <v>825</v>
      </c>
      <c r="C39" s="256"/>
      <c r="D39" s="258">
        <v>2699346</v>
      </c>
      <c r="E39" s="258">
        <v>1192363</v>
      </c>
      <c r="F39" s="260">
        <f t="shared" ref="F39:F40" si="2">D39-E39</f>
        <v>1506983</v>
      </c>
    </row>
    <row r="40" spans="2:6" x14ac:dyDescent="0.25">
      <c r="B40" s="974" t="s">
        <v>826</v>
      </c>
      <c r="C40" s="962"/>
      <c r="D40" s="964">
        <v>1657252</v>
      </c>
      <c r="E40" s="964">
        <v>707724</v>
      </c>
      <c r="F40" s="260">
        <f t="shared" si="2"/>
        <v>949528</v>
      </c>
    </row>
    <row r="41" spans="2:6" x14ac:dyDescent="0.25">
      <c r="B41" s="965" t="s">
        <v>821</v>
      </c>
      <c r="C41" s="256"/>
      <c r="D41" s="256"/>
    </row>
    <row r="42" spans="2:6" x14ac:dyDescent="0.25">
      <c r="B42" s="965" t="s">
        <v>822</v>
      </c>
      <c r="C42" s="256"/>
      <c r="D42" s="975">
        <f>D39/D38</f>
        <v>0.61959951319814222</v>
      </c>
      <c r="E42" s="975">
        <f>E39/E38</f>
        <v>0.62753040911789348</v>
      </c>
      <c r="F42" s="209">
        <f>F39/F38</f>
        <v>0.6134650377975257</v>
      </c>
    </row>
    <row r="43" spans="2:6" x14ac:dyDescent="0.25">
      <c r="D43" s="975">
        <f>D40/D38</f>
        <v>0.38040048680185778</v>
      </c>
      <c r="E43" s="975">
        <f t="shared" ref="E43:F43" si="3">E40/E38</f>
        <v>0.37246906459069262</v>
      </c>
      <c r="F43" s="975">
        <f t="shared" si="3"/>
        <v>0.38653536928406562</v>
      </c>
    </row>
  </sheetData>
  <mergeCells count="11">
    <mergeCell ref="G5:J5"/>
    <mergeCell ref="G6:J6"/>
    <mergeCell ref="B19:E19"/>
    <mergeCell ref="B20:E20"/>
    <mergeCell ref="B5:E5"/>
    <mergeCell ref="B6:E6"/>
    <mergeCell ref="B7:B10"/>
    <mergeCell ref="C7:C10"/>
    <mergeCell ref="D7:E7"/>
    <mergeCell ref="D8:E8"/>
    <mergeCell ref="D9:D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19"/>
  <sheetViews>
    <sheetView workbookViewId="0">
      <selection activeCell="I17" sqref="I17"/>
    </sheetView>
  </sheetViews>
  <sheetFormatPr baseColWidth="10" defaultRowHeight="13.5" x14ac:dyDescent="0.25"/>
  <sheetData>
    <row r="2" spans="2:9" x14ac:dyDescent="0.25">
      <c r="B2" s="43" t="s">
        <v>439</v>
      </c>
    </row>
    <row r="3" spans="2:9" ht="14.25" thickBot="1" x14ac:dyDescent="0.3">
      <c r="B3" s="44" t="s">
        <v>440</v>
      </c>
    </row>
    <row r="15" spans="2:9" x14ac:dyDescent="0.25">
      <c r="B15" s="409"/>
      <c r="C15" s="409" t="s">
        <v>157</v>
      </c>
      <c r="D15" s="409" t="s">
        <v>316</v>
      </c>
      <c r="E15" s="409" t="s">
        <v>317</v>
      </c>
      <c r="F15" s="409"/>
      <c r="G15" s="409"/>
      <c r="H15" s="409"/>
      <c r="I15" s="409"/>
    </row>
    <row r="16" spans="2:9" x14ac:dyDescent="0.25">
      <c r="B16" s="409" t="s">
        <v>318</v>
      </c>
      <c r="C16" s="409">
        <v>33.4</v>
      </c>
      <c r="D16" s="409">
        <v>30.9</v>
      </c>
      <c r="E16" s="664">
        <v>35.200000000000003</v>
      </c>
      <c r="F16" s="409"/>
      <c r="G16" s="409"/>
      <c r="H16" s="409"/>
      <c r="I16" s="409"/>
    </row>
    <row r="17" spans="2:9" x14ac:dyDescent="0.25">
      <c r="B17" s="409"/>
      <c r="C17" s="409"/>
      <c r="D17" s="409"/>
      <c r="E17" s="409"/>
      <c r="F17" s="409"/>
      <c r="G17" s="409"/>
      <c r="H17" s="409"/>
      <c r="I17" s="409"/>
    </row>
    <row r="18" spans="2:9" ht="45" x14ac:dyDescent="0.25">
      <c r="B18" s="97" t="s">
        <v>441</v>
      </c>
    </row>
    <row r="19" spans="2:9" ht="72" x14ac:dyDescent="0.25">
      <c r="B19" s="97" t="s">
        <v>315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0"/>
  <sheetViews>
    <sheetView workbookViewId="0">
      <selection activeCell="G20" sqref="G20"/>
    </sheetView>
  </sheetViews>
  <sheetFormatPr baseColWidth="10" defaultRowHeight="13.5" x14ac:dyDescent="0.25"/>
  <sheetData>
    <row r="2" spans="1:9" x14ac:dyDescent="0.25">
      <c r="B2" s="43" t="s">
        <v>319</v>
      </c>
    </row>
    <row r="3" spans="1:9" ht="14.25" thickBot="1" x14ac:dyDescent="0.3">
      <c r="B3" s="44" t="s">
        <v>320</v>
      </c>
    </row>
    <row r="16" spans="1:9" x14ac:dyDescent="0.25">
      <c r="A16" s="409"/>
      <c r="B16" s="409"/>
      <c r="C16" s="409" t="s">
        <v>157</v>
      </c>
      <c r="D16" s="409" t="s">
        <v>316</v>
      </c>
      <c r="E16" s="409" t="s">
        <v>317</v>
      </c>
      <c r="F16" s="409"/>
      <c r="G16" s="409"/>
      <c r="H16" s="409"/>
      <c r="I16" s="409"/>
    </row>
    <row r="17" spans="1:9" x14ac:dyDescent="0.25">
      <c r="A17" s="409"/>
      <c r="B17" s="409" t="s">
        <v>321</v>
      </c>
      <c r="C17" s="409">
        <v>62</v>
      </c>
      <c r="D17" s="409">
        <v>62.8</v>
      </c>
      <c r="E17" s="409">
        <v>61.3</v>
      </c>
      <c r="F17" s="409"/>
      <c r="G17" s="409"/>
      <c r="H17" s="409"/>
      <c r="I17" s="409"/>
    </row>
    <row r="18" spans="1:9" x14ac:dyDescent="0.25">
      <c r="A18" s="409"/>
      <c r="B18" s="409" t="s">
        <v>322</v>
      </c>
      <c r="C18" s="409">
        <v>38</v>
      </c>
      <c r="D18" s="409">
        <v>37.200000000000003</v>
      </c>
      <c r="E18" s="409">
        <v>38.700000000000003</v>
      </c>
      <c r="F18" s="409"/>
      <c r="G18" s="409"/>
      <c r="H18" s="409"/>
      <c r="I18" s="409"/>
    </row>
    <row r="20" spans="1:9" ht="45" x14ac:dyDescent="0.25">
      <c r="B20" s="97" t="s">
        <v>441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AF49"/>
  <sheetViews>
    <sheetView topLeftCell="A37" zoomScale="90" zoomScaleNormal="90" workbookViewId="0">
      <selection activeCell="J53" sqref="J53"/>
    </sheetView>
  </sheetViews>
  <sheetFormatPr baseColWidth="10" defaultRowHeight="13.5" x14ac:dyDescent="0.25"/>
  <cols>
    <col min="1" max="1" width="4.85546875" customWidth="1"/>
    <col min="2" max="2" width="23.5703125" customWidth="1"/>
    <col min="5" max="6" width="13.7109375" customWidth="1"/>
  </cols>
  <sheetData>
    <row r="3" spans="2:7" ht="24" customHeight="1" x14ac:dyDescent="0.25">
      <c r="B3" s="1001" t="s">
        <v>383</v>
      </c>
      <c r="C3" s="1001"/>
      <c r="D3" s="1001"/>
      <c r="E3" s="1001"/>
      <c r="F3" s="1001"/>
      <c r="G3" s="1001"/>
    </row>
    <row r="4" spans="2:7" ht="24" customHeight="1" thickBot="1" x14ac:dyDescent="0.3">
      <c r="B4" s="1002" t="s">
        <v>379</v>
      </c>
      <c r="C4" s="1002"/>
      <c r="D4" s="1002"/>
      <c r="E4" s="1002"/>
      <c r="F4" s="1002"/>
      <c r="G4" s="1002"/>
    </row>
    <row r="5" spans="2:7" ht="19.5" x14ac:dyDescent="0.25">
      <c r="B5" s="1003"/>
      <c r="C5" s="1008" t="s">
        <v>18</v>
      </c>
      <c r="D5" s="1009"/>
      <c r="E5" s="1008" t="s">
        <v>21</v>
      </c>
      <c r="F5" s="1009"/>
      <c r="G5" s="50" t="s">
        <v>59</v>
      </c>
    </row>
    <row r="6" spans="2:7" ht="20.25" thickBot="1" x14ac:dyDescent="0.3">
      <c r="B6" s="1004"/>
      <c r="C6" s="1018"/>
      <c r="D6" s="1019"/>
      <c r="E6" s="1018"/>
      <c r="F6" s="1019"/>
      <c r="G6" s="51" t="s">
        <v>60</v>
      </c>
    </row>
    <row r="7" spans="2:7" ht="14.25" thickBot="1" x14ac:dyDescent="0.3">
      <c r="B7" s="1005"/>
      <c r="C7" s="161">
        <v>2015</v>
      </c>
      <c r="D7" s="156">
        <v>2016</v>
      </c>
      <c r="E7" s="53">
        <v>2015</v>
      </c>
      <c r="F7" s="53">
        <v>2016</v>
      </c>
      <c r="G7" s="52">
        <v>20.16</v>
      </c>
    </row>
    <row r="8" spans="2:7" ht="14.25" thickBot="1" x14ac:dyDescent="0.3">
      <c r="B8" s="151" t="s">
        <v>61</v>
      </c>
      <c r="C8" s="24">
        <v>9547081</v>
      </c>
      <c r="D8" s="24">
        <v>10488344</v>
      </c>
      <c r="E8" s="24">
        <v>175470740</v>
      </c>
      <c r="F8" s="24">
        <v>181950842</v>
      </c>
      <c r="G8" s="54">
        <v>5.7</v>
      </c>
    </row>
    <row r="9" spans="2:7" ht="48.75" x14ac:dyDescent="0.25">
      <c r="B9" s="27" t="s">
        <v>62</v>
      </c>
      <c r="C9" s="264">
        <v>100</v>
      </c>
      <c r="D9" s="264">
        <v>100</v>
      </c>
      <c r="E9" s="264">
        <v>100</v>
      </c>
      <c r="F9" s="264">
        <v>100</v>
      </c>
      <c r="G9" s="265"/>
    </row>
    <row r="10" spans="2:7" x14ac:dyDescent="0.25">
      <c r="B10" s="30" t="s">
        <v>63</v>
      </c>
      <c r="C10" s="266">
        <v>7.1</v>
      </c>
      <c r="D10" s="266">
        <v>5.0999999999999996</v>
      </c>
      <c r="E10" s="266">
        <v>7.2</v>
      </c>
      <c r="F10" s="266">
        <v>5.5</v>
      </c>
      <c r="G10" s="267">
        <v>5.3</v>
      </c>
    </row>
    <row r="11" spans="2:7" x14ac:dyDescent="0.25">
      <c r="B11" s="34" t="s">
        <v>64</v>
      </c>
      <c r="C11" s="268">
        <v>40.700000000000003</v>
      </c>
      <c r="D11" s="268">
        <v>43.6</v>
      </c>
      <c r="E11" s="268">
        <v>43.5</v>
      </c>
      <c r="F11" s="268">
        <v>45.3</v>
      </c>
      <c r="G11" s="269">
        <v>5.5</v>
      </c>
    </row>
    <row r="12" spans="2:7" x14ac:dyDescent="0.25">
      <c r="B12" s="30" t="s">
        <v>65</v>
      </c>
      <c r="C12" s="266">
        <v>5</v>
      </c>
      <c r="D12" s="266">
        <v>3.5</v>
      </c>
      <c r="E12" s="266">
        <v>4.0999999999999996</v>
      </c>
      <c r="F12" s="266">
        <v>4.9000000000000004</v>
      </c>
      <c r="G12" s="267">
        <v>4.0999999999999996</v>
      </c>
    </row>
    <row r="13" spans="2:7" ht="19.5" x14ac:dyDescent="0.25">
      <c r="B13" s="34" t="s">
        <v>67</v>
      </c>
      <c r="C13" s="268">
        <v>0.9</v>
      </c>
      <c r="D13" s="268" t="s">
        <v>66</v>
      </c>
      <c r="E13" s="268">
        <v>0.8</v>
      </c>
      <c r="F13" s="268">
        <v>0.8</v>
      </c>
      <c r="G13" s="270" t="s">
        <v>66</v>
      </c>
    </row>
    <row r="14" spans="2:7" ht="19.5" x14ac:dyDescent="0.25">
      <c r="B14" s="30" t="s">
        <v>68</v>
      </c>
      <c r="C14" s="266" t="s">
        <v>66</v>
      </c>
      <c r="D14" s="266" t="s">
        <v>66</v>
      </c>
      <c r="E14" s="266">
        <v>0.2</v>
      </c>
      <c r="F14" s="266">
        <v>0.2</v>
      </c>
      <c r="G14" s="271" t="s">
        <v>66</v>
      </c>
    </row>
    <row r="15" spans="2:7" ht="19.5" x14ac:dyDescent="0.25">
      <c r="B15" s="34" t="s">
        <v>70</v>
      </c>
      <c r="C15" s="268">
        <v>3.5</v>
      </c>
      <c r="D15" s="268">
        <v>1.9</v>
      </c>
      <c r="E15" s="268">
        <v>5.4</v>
      </c>
      <c r="F15" s="268">
        <v>4</v>
      </c>
      <c r="G15" s="269">
        <v>2.8</v>
      </c>
    </row>
    <row r="16" spans="2:7" ht="19.5" x14ac:dyDescent="0.25">
      <c r="B16" s="30" t="s">
        <v>71</v>
      </c>
      <c r="C16" s="266">
        <v>17</v>
      </c>
      <c r="D16" s="266">
        <v>17.2</v>
      </c>
      <c r="E16" s="266">
        <v>13.6</v>
      </c>
      <c r="F16" s="266">
        <v>13.1</v>
      </c>
      <c r="G16" s="267">
        <v>7.6</v>
      </c>
    </row>
    <row r="17" spans="2:32" ht="19.5" x14ac:dyDescent="0.25">
      <c r="B17" s="34" t="s">
        <v>72</v>
      </c>
      <c r="C17" s="268">
        <v>3.1</v>
      </c>
      <c r="D17" s="268">
        <v>3.3</v>
      </c>
      <c r="E17" s="268">
        <v>3.9</v>
      </c>
      <c r="F17" s="268">
        <v>4.3</v>
      </c>
      <c r="G17" s="269">
        <v>4.8</v>
      </c>
    </row>
    <row r="18" spans="2:32" ht="19.5" x14ac:dyDescent="0.25">
      <c r="B18" s="30" t="s">
        <v>73</v>
      </c>
      <c r="C18" s="266">
        <v>3.9</v>
      </c>
      <c r="D18" s="266">
        <v>3.6</v>
      </c>
      <c r="E18" s="266">
        <v>3.5</v>
      </c>
      <c r="F18" s="266">
        <v>3.6</v>
      </c>
      <c r="G18" s="267">
        <v>5.7</v>
      </c>
    </row>
    <row r="19" spans="2:32" x14ac:dyDescent="0.25">
      <c r="B19" s="34" t="s">
        <v>74</v>
      </c>
      <c r="C19" s="268">
        <v>18.399999999999999</v>
      </c>
      <c r="D19" s="268">
        <v>21</v>
      </c>
      <c r="E19" s="268">
        <v>17.399999999999999</v>
      </c>
      <c r="F19" s="268">
        <v>18.3</v>
      </c>
      <c r="G19" s="269">
        <v>6.6</v>
      </c>
    </row>
    <row r="20" spans="2:32" ht="20.25" thickBot="1" x14ac:dyDescent="0.3">
      <c r="B20" s="30" t="s">
        <v>75</v>
      </c>
      <c r="C20" s="266">
        <v>0.4</v>
      </c>
      <c r="D20" s="266">
        <v>0.8</v>
      </c>
      <c r="E20" s="266">
        <v>0.4</v>
      </c>
      <c r="F20" s="266"/>
      <c r="G20" s="267"/>
    </row>
    <row r="21" spans="2:32" x14ac:dyDescent="0.25">
      <c r="B21" s="1020" t="s">
        <v>76</v>
      </c>
      <c r="C21" s="1020"/>
      <c r="D21" s="1020"/>
      <c r="E21" s="1020"/>
      <c r="F21" s="1020"/>
      <c r="G21" s="1020"/>
    </row>
    <row r="22" spans="2:32" ht="27" customHeight="1" x14ac:dyDescent="0.25">
      <c r="B22" s="1016" t="s">
        <v>77</v>
      </c>
      <c r="C22" s="1016"/>
      <c r="D22" s="1016"/>
      <c r="E22" s="1016"/>
      <c r="F22" s="1016"/>
      <c r="G22" s="1016"/>
    </row>
    <row r="23" spans="2:32" x14ac:dyDescent="0.25">
      <c r="B23" s="1000" t="s">
        <v>78</v>
      </c>
      <c r="C23" s="1000"/>
      <c r="D23" s="1000"/>
      <c r="E23" s="1000"/>
      <c r="F23" s="1000"/>
      <c r="G23" s="1000"/>
    </row>
    <row r="24" spans="2:32" ht="18" customHeight="1" x14ac:dyDescent="0.25">
      <c r="B24" s="1000" t="s">
        <v>79</v>
      </c>
      <c r="C24" s="1000"/>
      <c r="D24" s="1000"/>
      <c r="E24" s="1000"/>
      <c r="F24" s="1000"/>
      <c r="G24" s="1000"/>
    </row>
    <row r="25" spans="2:32" x14ac:dyDescent="0.25">
      <c r="B25" s="1017"/>
      <c r="C25" s="1017"/>
      <c r="D25" s="1017"/>
      <c r="E25" s="1017"/>
      <c r="F25" s="1017"/>
      <c r="G25" s="1017"/>
    </row>
    <row r="29" spans="2:32" ht="18.75" thickBot="1" x14ac:dyDescent="0.3">
      <c r="B29" s="411" t="s">
        <v>618</v>
      </c>
      <c r="C29" s="412"/>
      <c r="D29" s="413"/>
      <c r="E29" s="409"/>
      <c r="F29" s="409"/>
      <c r="G29" s="409"/>
      <c r="H29" s="409"/>
      <c r="I29" s="414" t="s">
        <v>630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09"/>
    </row>
    <row r="30" spans="2:32" ht="18.75" thickBot="1" x14ac:dyDescent="0.3">
      <c r="B30" s="411" t="s">
        <v>619</v>
      </c>
      <c r="C30" s="415"/>
      <c r="D30" s="416"/>
      <c r="E30" s="409"/>
      <c r="F30" s="409"/>
      <c r="G30" s="409"/>
      <c r="H30" s="409"/>
      <c r="I30" s="417"/>
      <c r="J30" s="412"/>
      <c r="K30" s="418" t="s">
        <v>569</v>
      </c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09"/>
    </row>
    <row r="31" spans="2:32" ht="18" x14ac:dyDescent="0.25">
      <c r="B31" s="419"/>
      <c r="C31" s="420" t="s">
        <v>647</v>
      </c>
      <c r="D31" s="420" t="s">
        <v>569</v>
      </c>
      <c r="E31" s="409"/>
      <c r="F31" s="409"/>
      <c r="G31" s="409"/>
      <c r="H31" s="409"/>
      <c r="I31" s="411"/>
      <c r="J31" s="421"/>
      <c r="K31" s="421" t="s">
        <v>631</v>
      </c>
      <c r="L31" s="421"/>
      <c r="M31" s="421" t="s">
        <v>25</v>
      </c>
      <c r="N31" s="421"/>
      <c r="O31" s="421" t="s">
        <v>25</v>
      </c>
      <c r="P31" s="421"/>
      <c r="Q31" s="421" t="s">
        <v>25</v>
      </c>
      <c r="R31" s="421"/>
      <c r="S31" s="421" t="s">
        <v>632</v>
      </c>
      <c r="T31" s="421"/>
      <c r="U31" s="421" t="s">
        <v>632</v>
      </c>
      <c r="V31" s="421"/>
      <c r="W31" s="421" t="s">
        <v>633</v>
      </c>
      <c r="X31" s="421"/>
      <c r="Y31" s="421" t="s">
        <v>633</v>
      </c>
      <c r="Z31" s="421"/>
      <c r="AA31" s="421" t="s">
        <v>634</v>
      </c>
      <c r="AB31" s="421"/>
      <c r="AC31" s="421" t="s">
        <v>629</v>
      </c>
      <c r="AD31" s="421"/>
      <c r="AE31" s="421" t="s">
        <v>152</v>
      </c>
      <c r="AF31" s="409"/>
    </row>
    <row r="32" spans="2:32" ht="18" x14ac:dyDescent="0.25">
      <c r="B32" s="422"/>
      <c r="C32" s="422"/>
      <c r="D32" s="423" t="s">
        <v>25</v>
      </c>
      <c r="E32" s="409" t="s">
        <v>649</v>
      </c>
      <c r="F32" s="409" t="s">
        <v>650</v>
      </c>
      <c r="G32" s="409" t="s">
        <v>648</v>
      </c>
      <c r="H32" s="409"/>
      <c r="I32" s="417"/>
      <c r="J32" s="412"/>
      <c r="K32" s="412" t="s">
        <v>635</v>
      </c>
      <c r="L32" s="412"/>
      <c r="M32" s="412" t="s">
        <v>636</v>
      </c>
      <c r="N32" s="412"/>
      <c r="O32" s="412" t="s">
        <v>637</v>
      </c>
      <c r="P32" s="412"/>
      <c r="Q32" s="412" t="s">
        <v>638</v>
      </c>
      <c r="R32" s="412"/>
      <c r="S32" s="412" t="s">
        <v>639</v>
      </c>
      <c r="T32" s="412"/>
      <c r="U32" s="412" t="s">
        <v>639</v>
      </c>
      <c r="V32" s="412"/>
      <c r="W32" s="412" t="s">
        <v>640</v>
      </c>
      <c r="X32" s="412"/>
      <c r="Y32" s="412" t="s">
        <v>641</v>
      </c>
      <c r="Z32" s="412"/>
      <c r="AA32" s="412" t="s">
        <v>642</v>
      </c>
      <c r="AB32" s="412"/>
      <c r="AC32" s="412"/>
      <c r="AD32" s="412"/>
      <c r="AE32" s="424"/>
      <c r="AF32" s="409"/>
    </row>
    <row r="33" spans="2:32" ht="26.25" thickBot="1" x14ac:dyDescent="0.3">
      <c r="B33" s="425" t="s">
        <v>570</v>
      </c>
      <c r="C33" s="426">
        <v>9547081</v>
      </c>
      <c r="D33" s="427">
        <v>10488344</v>
      </c>
      <c r="E33" s="409"/>
      <c r="F33" s="409"/>
      <c r="G33" s="409"/>
      <c r="H33" s="409"/>
      <c r="I33" s="428"/>
      <c r="J33" s="429"/>
      <c r="K33" s="430"/>
      <c r="L33" s="431"/>
      <c r="M33" s="430" t="s">
        <v>643</v>
      </c>
      <c r="N33" s="431"/>
      <c r="O33" s="430"/>
      <c r="P33" s="431"/>
      <c r="Q33" s="430"/>
      <c r="R33" s="431"/>
      <c r="S33" s="432" t="s">
        <v>644</v>
      </c>
      <c r="T33" s="433"/>
      <c r="U33" s="432" t="s">
        <v>645</v>
      </c>
      <c r="V33" s="431"/>
      <c r="W33" s="432"/>
      <c r="X33" s="433"/>
      <c r="Y33" s="432"/>
      <c r="Z33" s="431"/>
      <c r="AA33" s="432"/>
      <c r="AB33" s="433"/>
      <c r="AC33" s="432"/>
      <c r="AD33" s="433"/>
      <c r="AE33" s="434"/>
      <c r="AF33" s="409"/>
    </row>
    <row r="34" spans="2:32" x14ac:dyDescent="0.25">
      <c r="B34" s="435" t="s">
        <v>620</v>
      </c>
      <c r="C34" s="436">
        <f>$C$33*C10/100</f>
        <v>677842.75099999993</v>
      </c>
      <c r="D34" s="437">
        <v>533890</v>
      </c>
      <c r="E34" s="408">
        <f>D34/$D$33</f>
        <v>5.0903174037769928E-2</v>
      </c>
      <c r="F34" s="408">
        <f>D34/C34-1</f>
        <v>-0.21236894661428629</v>
      </c>
      <c r="G34" s="408">
        <f>D34/N39</f>
        <v>5.3194186929209158E-2</v>
      </c>
      <c r="H34" s="409"/>
      <c r="I34" s="438" t="s">
        <v>570</v>
      </c>
      <c r="J34" s="439"/>
      <c r="K34" s="440">
        <v>10036623</v>
      </c>
      <c r="L34" s="441"/>
      <c r="M34" s="440">
        <v>82502274</v>
      </c>
      <c r="N34" s="441"/>
      <c r="O34" s="440">
        <v>8860172</v>
      </c>
      <c r="P34" s="441"/>
      <c r="Q34" s="440">
        <v>1468742</v>
      </c>
      <c r="R34" s="441"/>
      <c r="S34" s="440">
        <v>379552</v>
      </c>
      <c r="T34" s="441"/>
      <c r="U34" s="440">
        <v>7228521</v>
      </c>
      <c r="V34" s="441"/>
      <c r="W34" s="440">
        <v>23841320</v>
      </c>
      <c r="X34" s="441"/>
      <c r="Y34" s="440">
        <v>7803113</v>
      </c>
      <c r="Z34" s="441"/>
      <c r="AA34" s="440">
        <v>6592843</v>
      </c>
      <c r="AB34" s="441"/>
      <c r="AC34" s="440">
        <v>33237682</v>
      </c>
      <c r="AD34" s="441"/>
      <c r="AE34" s="440">
        <v>181950842</v>
      </c>
      <c r="AF34" s="409"/>
    </row>
    <row r="35" spans="2:32" x14ac:dyDescent="0.25">
      <c r="B35" s="442" t="s">
        <v>621</v>
      </c>
      <c r="C35" s="436">
        <f t="shared" ref="C35:C43" si="0">$C$33*C11/100</f>
        <v>3885661.9670000006</v>
      </c>
      <c r="D35" s="413">
        <v>4572514</v>
      </c>
      <c r="E35" s="408">
        <f t="shared" ref="E35:E45" si="1">D35/$D$33</f>
        <v>0.43596148257532363</v>
      </c>
      <c r="F35" s="408">
        <f t="shared" ref="F35:F43" si="2">D35/C35-1</f>
        <v>0.17676577088621448</v>
      </c>
      <c r="G35" s="408">
        <f t="shared" ref="G35:G44" si="3">D35/N40</f>
        <v>5.5422884464978506E-2</v>
      </c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</row>
    <row r="36" spans="2:32" x14ac:dyDescent="0.25">
      <c r="B36" s="442" t="s">
        <v>622</v>
      </c>
      <c r="C36" s="436">
        <f t="shared" si="0"/>
        <v>477354.05</v>
      </c>
      <c r="D36" s="413">
        <v>363957</v>
      </c>
      <c r="E36" s="408">
        <f t="shared" si="1"/>
        <v>3.4701092946608156E-2</v>
      </c>
      <c r="F36" s="408">
        <f t="shared" si="2"/>
        <v>-0.23755334222051738</v>
      </c>
      <c r="G36" s="408">
        <f t="shared" si="3"/>
        <v>4.1077870723051427E-2</v>
      </c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09"/>
      <c r="AE36" s="409"/>
      <c r="AF36" s="409"/>
    </row>
    <row r="37" spans="2:32" ht="18.75" thickBot="1" x14ac:dyDescent="0.3">
      <c r="B37" s="442" t="s">
        <v>623</v>
      </c>
      <c r="C37" s="436">
        <f t="shared" si="0"/>
        <v>85923.729000000007</v>
      </c>
      <c r="D37" s="413" t="s">
        <v>69</v>
      </c>
      <c r="E37" s="408"/>
      <c r="F37" s="408"/>
      <c r="G37" s="408"/>
      <c r="H37" s="409"/>
      <c r="I37" s="414" t="s">
        <v>630</v>
      </c>
      <c r="J37" s="417"/>
      <c r="K37" s="411"/>
      <c r="L37" s="417"/>
      <c r="M37" s="428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  <c r="AA37" s="409"/>
      <c r="AB37" s="409"/>
      <c r="AC37" s="409"/>
      <c r="AD37" s="409"/>
      <c r="AE37" s="409"/>
      <c r="AF37" s="409"/>
    </row>
    <row r="38" spans="2:32" x14ac:dyDescent="0.25">
      <c r="B38" s="443" t="s">
        <v>624</v>
      </c>
      <c r="C38" s="436"/>
      <c r="D38" s="444" t="s">
        <v>69</v>
      </c>
      <c r="E38" s="408"/>
      <c r="F38" s="408"/>
      <c r="G38" s="408"/>
      <c r="H38" s="409"/>
      <c r="I38" s="409"/>
      <c r="J38" s="412"/>
      <c r="K38" s="421"/>
      <c r="L38" s="412"/>
      <c r="M38" s="429"/>
      <c r="N38" s="43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</row>
    <row r="39" spans="2:32" x14ac:dyDescent="0.25">
      <c r="B39" s="445" t="s">
        <v>625</v>
      </c>
      <c r="C39" s="436">
        <f t="shared" si="0"/>
        <v>334147.83500000002</v>
      </c>
      <c r="D39" s="413">
        <v>201415</v>
      </c>
      <c r="E39" s="408">
        <f t="shared" si="1"/>
        <v>1.9203698887069302E-2</v>
      </c>
      <c r="F39" s="408">
        <f t="shared" si="2"/>
        <v>-0.39722787669715121</v>
      </c>
      <c r="G39" s="408">
        <f t="shared" si="3"/>
        <v>2.7863929564567912E-2</v>
      </c>
      <c r="H39" s="409"/>
      <c r="I39" s="409"/>
      <c r="J39" s="418" t="s">
        <v>569</v>
      </c>
      <c r="K39" s="421" t="s">
        <v>631</v>
      </c>
      <c r="L39" s="412" t="s">
        <v>635</v>
      </c>
      <c r="M39" s="430"/>
      <c r="N39" s="440">
        <v>10036623</v>
      </c>
      <c r="O39" s="408">
        <f t="shared" ref="O39:O49" si="4">N39/$N$49</f>
        <v>5.5161179193663749E-2</v>
      </c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</row>
    <row r="40" spans="2:32" x14ac:dyDescent="0.25">
      <c r="B40" s="445" t="s">
        <v>626</v>
      </c>
      <c r="C40" s="436">
        <f t="shared" si="0"/>
        <v>1623003.77</v>
      </c>
      <c r="D40" s="413">
        <v>1806487</v>
      </c>
      <c r="E40" s="408">
        <f t="shared" si="1"/>
        <v>0.17223758107094886</v>
      </c>
      <c r="F40" s="408">
        <f t="shared" si="2"/>
        <v>0.1130516351172739</v>
      </c>
      <c r="G40" s="408">
        <f t="shared" si="3"/>
        <v>7.5771266020505573E-2</v>
      </c>
      <c r="H40" s="409"/>
      <c r="I40" s="409"/>
      <c r="J40" s="409"/>
      <c r="K40" s="421" t="s">
        <v>25</v>
      </c>
      <c r="L40" s="412" t="s">
        <v>636</v>
      </c>
      <c r="M40" s="430" t="s">
        <v>643</v>
      </c>
      <c r="N40" s="440">
        <v>82502274</v>
      </c>
      <c r="O40" s="408">
        <f t="shared" si="4"/>
        <v>0.45343166919777156</v>
      </c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</row>
    <row r="41" spans="2:32" x14ac:dyDescent="0.25">
      <c r="B41" s="445" t="s">
        <v>627</v>
      </c>
      <c r="C41" s="436">
        <f t="shared" si="0"/>
        <v>295959.511</v>
      </c>
      <c r="D41" s="413">
        <v>344681</v>
      </c>
      <c r="E41" s="408">
        <f t="shared" si="1"/>
        <v>3.2863243234584984E-2</v>
      </c>
      <c r="F41" s="408">
        <f t="shared" si="2"/>
        <v>0.16462214319579682</v>
      </c>
      <c r="G41" s="408">
        <f t="shared" si="3"/>
        <v>4.4172242539612078E-2</v>
      </c>
      <c r="H41" s="409"/>
      <c r="I41" s="409"/>
      <c r="J41" s="409"/>
      <c r="K41" s="421" t="s">
        <v>25</v>
      </c>
      <c r="L41" s="412" t="s">
        <v>637</v>
      </c>
      <c r="M41" s="430"/>
      <c r="N41" s="440">
        <v>8860172</v>
      </c>
      <c r="O41" s="408">
        <f t="shared" si="4"/>
        <v>4.869541631469889E-2</v>
      </c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09"/>
      <c r="AC41" s="409"/>
      <c r="AD41" s="409"/>
      <c r="AE41" s="409"/>
      <c r="AF41" s="409"/>
    </row>
    <row r="42" spans="2:32" x14ac:dyDescent="0.25">
      <c r="B42" s="442" t="s">
        <v>628</v>
      </c>
      <c r="C42" s="436">
        <f t="shared" si="0"/>
        <v>372336.15899999999</v>
      </c>
      <c r="D42" s="413">
        <v>376510</v>
      </c>
      <c r="E42" s="408">
        <f t="shared" si="1"/>
        <v>3.589794537631489E-2</v>
      </c>
      <c r="F42" s="408">
        <f t="shared" si="2"/>
        <v>1.1209872850409974E-2</v>
      </c>
      <c r="G42" s="408">
        <f t="shared" si="3"/>
        <v>5.7108898240106731E-2</v>
      </c>
      <c r="H42" s="409"/>
      <c r="I42" s="409"/>
      <c r="J42" s="409"/>
      <c r="K42" s="421" t="s">
        <v>25</v>
      </c>
      <c r="L42" s="412" t="s">
        <v>638</v>
      </c>
      <c r="M42" s="430"/>
      <c r="N42" s="440">
        <v>1468742</v>
      </c>
      <c r="O42" s="408">
        <f t="shared" si="4"/>
        <v>8.0721912790049088E-3</v>
      </c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</row>
    <row r="43" spans="2:32" ht="25.5" x14ac:dyDescent="0.25">
      <c r="B43" s="443" t="s">
        <v>629</v>
      </c>
      <c r="C43" s="436">
        <f t="shared" si="0"/>
        <v>1756662.9039999999</v>
      </c>
      <c r="D43" s="444">
        <v>2204172</v>
      </c>
      <c r="E43" s="408">
        <f t="shared" si="1"/>
        <v>0.21015443429391714</v>
      </c>
      <c r="F43" s="408">
        <f t="shared" si="2"/>
        <v>0.25474955666280752</v>
      </c>
      <c r="G43" s="408">
        <f t="shared" si="3"/>
        <v>6.6315454850311165E-2</v>
      </c>
      <c r="H43" s="409"/>
      <c r="I43" s="409"/>
      <c r="J43" s="409"/>
      <c r="K43" s="421" t="s">
        <v>632</v>
      </c>
      <c r="L43" s="412" t="s">
        <v>639</v>
      </c>
      <c r="M43" s="432" t="s">
        <v>644</v>
      </c>
      <c r="N43" s="440">
        <v>379552</v>
      </c>
      <c r="O43" s="408">
        <f t="shared" si="4"/>
        <v>2.0860139795340986E-3</v>
      </c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  <c r="AE43" s="409"/>
      <c r="AF43" s="409"/>
    </row>
    <row r="44" spans="2:32" ht="25.5" x14ac:dyDescent="0.25">
      <c r="B44" s="446" t="s">
        <v>587</v>
      </c>
      <c r="C44" s="412"/>
      <c r="D44" s="413"/>
      <c r="E44" s="409"/>
      <c r="F44" s="408"/>
      <c r="G44" s="408">
        <f t="shared" si="3"/>
        <v>0</v>
      </c>
      <c r="H44" s="409"/>
      <c r="I44" s="409"/>
      <c r="J44" s="409"/>
      <c r="K44" s="421" t="s">
        <v>632</v>
      </c>
      <c r="L44" s="412" t="s">
        <v>639</v>
      </c>
      <c r="M44" s="432" t="s">
        <v>645</v>
      </c>
      <c r="N44" s="440">
        <v>7228521</v>
      </c>
      <c r="O44" s="408">
        <f t="shared" si="4"/>
        <v>3.97278788080574E-2</v>
      </c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</row>
    <row r="45" spans="2:32" x14ac:dyDescent="0.25">
      <c r="B45" s="442" t="s">
        <v>646</v>
      </c>
      <c r="C45" s="409"/>
      <c r="D45" s="447">
        <f>D33-SUM(D34:D43)</f>
        <v>84718</v>
      </c>
      <c r="E45" s="408">
        <f t="shared" si="1"/>
        <v>8.0773475774631349E-3</v>
      </c>
      <c r="F45" s="408"/>
      <c r="G45" s="408"/>
      <c r="H45" s="409"/>
      <c r="I45" s="409"/>
      <c r="J45" s="409"/>
      <c r="K45" s="421" t="s">
        <v>633</v>
      </c>
      <c r="L45" s="412" t="s">
        <v>640</v>
      </c>
      <c r="M45" s="432"/>
      <c r="N45" s="440">
        <v>23841320</v>
      </c>
      <c r="O45" s="408">
        <f t="shared" si="4"/>
        <v>0.13103165524235386</v>
      </c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09"/>
      <c r="AE45" s="409"/>
      <c r="AF45" s="409"/>
    </row>
    <row r="46" spans="2:32" x14ac:dyDescent="0.25">
      <c r="B46" s="409"/>
      <c r="C46" s="409"/>
      <c r="D46" s="409"/>
      <c r="E46" s="409"/>
      <c r="F46" s="409"/>
      <c r="G46" s="409"/>
      <c r="H46" s="409"/>
      <c r="I46" s="409"/>
      <c r="J46" s="409"/>
      <c r="K46" s="421" t="s">
        <v>633</v>
      </c>
      <c r="L46" s="412" t="s">
        <v>641</v>
      </c>
      <c r="M46" s="432"/>
      <c r="N46" s="440">
        <v>7803113</v>
      </c>
      <c r="O46" s="408">
        <f t="shared" si="4"/>
        <v>4.2885830668483525E-2</v>
      </c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</row>
    <row r="47" spans="2:32" x14ac:dyDescent="0.25">
      <c r="B47" s="409"/>
      <c r="C47" s="409"/>
      <c r="D47" s="409"/>
      <c r="E47" s="409"/>
      <c r="F47" s="409"/>
      <c r="G47" s="409"/>
      <c r="H47" s="409"/>
      <c r="I47" s="409"/>
      <c r="J47" s="409"/>
      <c r="K47" s="421" t="s">
        <v>634</v>
      </c>
      <c r="L47" s="412" t="s">
        <v>642</v>
      </c>
      <c r="M47" s="432"/>
      <c r="N47" s="440">
        <v>6592843</v>
      </c>
      <c r="O47" s="408">
        <f t="shared" si="4"/>
        <v>3.623419890521859E-2</v>
      </c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</row>
    <row r="48" spans="2:32" x14ac:dyDescent="0.25">
      <c r="B48" s="409"/>
      <c r="C48" s="409"/>
      <c r="D48" s="409"/>
      <c r="E48" s="409"/>
      <c r="F48" s="409"/>
      <c r="G48" s="409"/>
      <c r="H48" s="409"/>
      <c r="I48" s="409"/>
      <c r="J48" s="409"/>
      <c r="K48" s="421" t="s">
        <v>629</v>
      </c>
      <c r="L48" s="412"/>
      <c r="M48" s="432"/>
      <c r="N48" s="440">
        <v>33237682</v>
      </c>
      <c r="O48" s="408">
        <f t="shared" si="4"/>
        <v>0.18267396641121342</v>
      </c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</row>
    <row r="49" spans="2:32" x14ac:dyDescent="0.25">
      <c r="B49" s="409"/>
      <c r="C49" s="409"/>
      <c r="D49" s="409"/>
      <c r="E49" s="409"/>
      <c r="F49" s="409"/>
      <c r="G49" s="409"/>
      <c r="H49" s="409"/>
      <c r="I49" s="409"/>
      <c r="J49" s="409"/>
      <c r="K49" s="421" t="s">
        <v>152</v>
      </c>
      <c r="L49" s="424"/>
      <c r="M49" s="434"/>
      <c r="N49" s="440">
        <v>181950842</v>
      </c>
      <c r="O49" s="408">
        <f t="shared" si="4"/>
        <v>1</v>
      </c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09"/>
      <c r="AE49" s="409"/>
      <c r="AF49" s="409"/>
    </row>
  </sheetData>
  <mergeCells count="10">
    <mergeCell ref="B22:G22"/>
    <mergeCell ref="B23:G23"/>
    <mergeCell ref="B24:G24"/>
    <mergeCell ref="B25:G25"/>
    <mergeCell ref="B3:G3"/>
    <mergeCell ref="B4:G4"/>
    <mergeCell ref="B5:B7"/>
    <mergeCell ref="C5:D6"/>
    <mergeCell ref="E5:F6"/>
    <mergeCell ref="B21:G2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R110"/>
  <sheetViews>
    <sheetView topLeftCell="F4" workbookViewId="0">
      <selection activeCell="M16" sqref="M16"/>
    </sheetView>
  </sheetViews>
  <sheetFormatPr baseColWidth="10" defaultRowHeight="13.5" x14ac:dyDescent="0.25"/>
  <cols>
    <col min="1" max="1" width="3.140625" customWidth="1"/>
  </cols>
  <sheetData>
    <row r="2" spans="2:7" x14ac:dyDescent="0.25">
      <c r="B2" s="43" t="s">
        <v>442</v>
      </c>
    </row>
    <row r="3" spans="2:7" ht="14.25" thickBot="1" x14ac:dyDescent="0.3">
      <c r="B3" s="44" t="s">
        <v>443</v>
      </c>
    </row>
    <row r="5" spans="2:7" x14ac:dyDescent="0.25">
      <c r="B5" s="141" t="s">
        <v>323</v>
      </c>
      <c r="G5" s="47" t="s">
        <v>328</v>
      </c>
    </row>
    <row r="6" spans="2:7" x14ac:dyDescent="0.25">
      <c r="B6" s="142" t="s">
        <v>324</v>
      </c>
      <c r="G6" s="48" t="s">
        <v>329</v>
      </c>
    </row>
    <row r="18" spans="2:18" x14ac:dyDescent="0.25">
      <c r="B18" s="409"/>
      <c r="C18" s="409" t="s">
        <v>325</v>
      </c>
      <c r="D18" s="409"/>
      <c r="E18" s="409"/>
      <c r="F18" s="409"/>
      <c r="G18" s="409"/>
      <c r="H18" s="409" t="s">
        <v>329</v>
      </c>
      <c r="I18" s="409"/>
      <c r="J18" s="409"/>
      <c r="K18" s="409"/>
      <c r="L18" s="409"/>
      <c r="M18" s="409"/>
      <c r="N18" s="409"/>
    </row>
    <row r="19" spans="2:18" x14ac:dyDescent="0.25">
      <c r="B19" s="409" t="s">
        <v>157</v>
      </c>
      <c r="C19" s="664">
        <v>44.195320671349165</v>
      </c>
      <c r="D19" s="409"/>
      <c r="E19" s="409"/>
      <c r="F19" s="409"/>
      <c r="G19" s="409" t="s">
        <v>157</v>
      </c>
      <c r="H19" s="409">
        <v>48.9</v>
      </c>
      <c r="I19" s="409"/>
      <c r="J19" s="409"/>
      <c r="K19" s="409"/>
      <c r="L19" s="409"/>
      <c r="M19" s="409"/>
      <c r="N19" s="409"/>
    </row>
    <row r="20" spans="2:18" x14ac:dyDescent="0.25">
      <c r="B20" s="409" t="s">
        <v>326</v>
      </c>
      <c r="C20" s="664">
        <v>56.852865459376133</v>
      </c>
      <c r="D20" s="409"/>
      <c r="E20" s="409"/>
      <c r="F20" s="409"/>
      <c r="G20" s="409" t="s">
        <v>326</v>
      </c>
      <c r="H20" s="409">
        <v>55.9</v>
      </c>
      <c r="I20" s="409"/>
      <c r="J20" s="409"/>
      <c r="K20" s="409"/>
      <c r="L20" s="409"/>
      <c r="M20" s="409"/>
      <c r="N20" s="409"/>
    </row>
    <row r="21" spans="2:18" x14ac:dyDescent="0.25">
      <c r="B21" s="409" t="s">
        <v>141</v>
      </c>
      <c r="C21" s="664">
        <v>46.555680951270105</v>
      </c>
      <c r="D21" s="409"/>
      <c r="E21" s="409"/>
      <c r="F21" s="409"/>
      <c r="G21" s="409" t="s">
        <v>330</v>
      </c>
      <c r="H21" s="409">
        <v>60.7</v>
      </c>
      <c r="I21" s="409"/>
      <c r="J21" s="409"/>
      <c r="K21" s="409"/>
      <c r="L21" s="409"/>
      <c r="M21" s="409"/>
      <c r="N21" s="409"/>
    </row>
    <row r="22" spans="2:18" x14ac:dyDescent="0.25">
      <c r="B22" s="409" t="s">
        <v>146</v>
      </c>
      <c r="C22" s="664">
        <v>46.792474108602903</v>
      </c>
      <c r="D22" s="409"/>
      <c r="E22" s="409"/>
      <c r="F22" s="409"/>
      <c r="G22" s="409" t="s">
        <v>147</v>
      </c>
      <c r="H22" s="409">
        <v>49.8</v>
      </c>
      <c r="I22" s="409"/>
      <c r="J22" s="409"/>
      <c r="K22" s="409"/>
      <c r="L22" s="409"/>
      <c r="M22" s="409"/>
      <c r="N22" s="409"/>
    </row>
    <row r="23" spans="2:18" x14ac:dyDescent="0.25">
      <c r="B23" s="825" t="s">
        <v>327</v>
      </c>
      <c r="C23" s="825">
        <v>32.4</v>
      </c>
      <c r="D23" s="409"/>
      <c r="E23" s="409"/>
      <c r="F23" s="409"/>
      <c r="G23" s="409" t="s">
        <v>141</v>
      </c>
      <c r="H23" s="409">
        <v>48.2</v>
      </c>
      <c r="I23" s="409"/>
      <c r="J23" s="409"/>
      <c r="K23" s="409"/>
      <c r="L23" s="409"/>
      <c r="M23" s="409"/>
      <c r="N23" s="409"/>
    </row>
    <row r="24" spans="2:18" x14ac:dyDescent="0.25">
      <c r="B24" s="409"/>
      <c r="C24" s="409"/>
      <c r="D24" s="409"/>
      <c r="E24" s="409"/>
      <c r="F24" s="409"/>
      <c r="G24" s="825" t="s">
        <v>327</v>
      </c>
      <c r="H24" s="825">
        <v>51.3</v>
      </c>
      <c r="I24" s="409"/>
      <c r="J24" s="409"/>
      <c r="K24" s="409"/>
      <c r="L24" s="409"/>
      <c r="M24" s="409"/>
      <c r="N24" s="409"/>
    </row>
    <row r="25" spans="2:18" x14ac:dyDescent="0.25">
      <c r="G25" s="261"/>
      <c r="H25" s="261"/>
    </row>
    <row r="27" spans="2:18" ht="14.25" thickBot="1" x14ac:dyDescent="0.3"/>
    <row r="28" spans="2:18" ht="45" x14ac:dyDescent="0.25">
      <c r="B28" s="149" t="s">
        <v>441</v>
      </c>
    </row>
    <row r="30" spans="2:18" ht="51.75" x14ac:dyDescent="0.25">
      <c r="B30" s="411" t="s">
        <v>567</v>
      </c>
      <c r="C30" s="421"/>
      <c r="D30" s="421"/>
      <c r="E30" s="409"/>
      <c r="F30" s="409"/>
      <c r="G30" s="409"/>
      <c r="H30" s="409"/>
      <c r="I30" s="347" t="s">
        <v>517</v>
      </c>
      <c r="J30" s="358" t="s">
        <v>511</v>
      </c>
      <c r="K30" s="358" t="s">
        <v>511</v>
      </c>
      <c r="L30" s="358" t="s">
        <v>550</v>
      </c>
      <c r="M30" s="358" t="s">
        <v>550</v>
      </c>
      <c r="N30" s="409"/>
      <c r="O30" s="409"/>
      <c r="P30" s="409"/>
      <c r="Q30" s="409"/>
      <c r="R30" s="409"/>
    </row>
    <row r="31" spans="2:18" ht="27" thickBot="1" x14ac:dyDescent="0.3">
      <c r="B31" s="411" t="s">
        <v>568</v>
      </c>
      <c r="C31" s="421"/>
      <c r="D31" s="421"/>
      <c r="E31" s="409"/>
      <c r="F31" s="409"/>
      <c r="G31" s="409"/>
      <c r="H31" s="409"/>
      <c r="I31" s="711" t="s">
        <v>510</v>
      </c>
      <c r="J31" s="347" t="s">
        <v>519</v>
      </c>
      <c r="K31" s="347" t="s">
        <v>501</v>
      </c>
      <c r="L31" s="347" t="s">
        <v>519</v>
      </c>
      <c r="M31" s="347" t="s">
        <v>501</v>
      </c>
      <c r="N31" s="409"/>
      <c r="O31" s="409"/>
      <c r="P31" s="409"/>
      <c r="Q31" s="409"/>
      <c r="R31" s="409"/>
    </row>
    <row r="32" spans="2:18" x14ac:dyDescent="0.25">
      <c r="B32" s="419"/>
      <c r="C32" s="826"/>
      <c r="D32" s="827" t="s">
        <v>569</v>
      </c>
      <c r="E32" s="409"/>
      <c r="F32" s="409"/>
      <c r="G32" s="409"/>
      <c r="H32" s="409"/>
      <c r="I32" s="347" t="s">
        <v>152</v>
      </c>
      <c r="J32" s="790">
        <v>181950842</v>
      </c>
      <c r="K32" s="790">
        <v>4855953</v>
      </c>
      <c r="L32" s="790">
        <v>80650572</v>
      </c>
      <c r="M32" s="790">
        <v>2376090</v>
      </c>
      <c r="N32" s="828">
        <f>M32/K32*100</f>
        <v>48.931486775098527</v>
      </c>
      <c r="O32" s="409"/>
      <c r="P32" s="409"/>
      <c r="Q32" s="409"/>
      <c r="R32" s="409"/>
    </row>
    <row r="33" spans="2:18" ht="26.25" x14ac:dyDescent="0.25">
      <c r="B33" s="829"/>
      <c r="C33" s="830" t="s">
        <v>589</v>
      </c>
      <c r="D33" s="831"/>
      <c r="E33" s="831" t="s">
        <v>588</v>
      </c>
      <c r="F33" s="409"/>
      <c r="G33" s="409"/>
      <c r="H33" s="409"/>
      <c r="I33" s="347" t="s">
        <v>486</v>
      </c>
      <c r="J33" s="790">
        <v>28793268</v>
      </c>
      <c r="K33" s="793" t="s">
        <v>510</v>
      </c>
      <c r="L33" s="790">
        <v>13964169</v>
      </c>
      <c r="M33" s="793" t="s">
        <v>510</v>
      </c>
      <c r="N33" s="409"/>
      <c r="O33" s="409"/>
      <c r="P33" s="409"/>
      <c r="Q33" s="409"/>
      <c r="R33" s="409"/>
    </row>
    <row r="34" spans="2:18" x14ac:dyDescent="0.25">
      <c r="B34" s="438" t="s">
        <v>570</v>
      </c>
      <c r="C34" s="829"/>
      <c r="D34" s="427">
        <v>2146104</v>
      </c>
      <c r="E34" s="790">
        <v>4855953</v>
      </c>
      <c r="F34" s="828">
        <f>D34/E34*100</f>
        <v>44.195320671349165</v>
      </c>
      <c r="G34" s="409"/>
      <c r="H34" s="409"/>
      <c r="I34" s="347" t="s">
        <v>487</v>
      </c>
      <c r="J34" s="790">
        <v>6696554</v>
      </c>
      <c r="K34" s="790">
        <v>107514</v>
      </c>
      <c r="L34" s="790">
        <v>3184385</v>
      </c>
      <c r="M34" s="790">
        <v>439725</v>
      </c>
      <c r="N34" s="828"/>
      <c r="O34" s="409"/>
      <c r="P34" s="409"/>
      <c r="Q34" s="409"/>
      <c r="R34" s="409"/>
    </row>
    <row r="35" spans="2:18" ht="39" x14ac:dyDescent="0.25">
      <c r="B35" s="832" t="s">
        <v>571</v>
      </c>
      <c r="C35" s="422"/>
      <c r="D35" s="437" t="s">
        <v>69</v>
      </c>
      <c r="E35" s="409"/>
      <c r="F35" s="409"/>
      <c r="G35" s="409"/>
      <c r="H35" s="409"/>
      <c r="I35" s="347" t="s">
        <v>488</v>
      </c>
      <c r="J35" s="790">
        <v>4238012</v>
      </c>
      <c r="K35" s="790">
        <v>91570</v>
      </c>
      <c r="L35" s="790">
        <v>1994709</v>
      </c>
      <c r="M35" s="793" t="s">
        <v>510</v>
      </c>
      <c r="N35" s="409"/>
      <c r="O35" s="409"/>
      <c r="P35" s="409"/>
      <c r="Q35" s="409"/>
      <c r="R35" s="409"/>
    </row>
    <row r="36" spans="2:18" ht="26.25" x14ac:dyDescent="0.25">
      <c r="B36" s="412" t="s">
        <v>572</v>
      </c>
      <c r="C36" s="422"/>
      <c r="D36" s="413" t="s">
        <v>69</v>
      </c>
      <c r="E36" s="790">
        <v>107514</v>
      </c>
      <c r="F36" s="409"/>
      <c r="G36" s="409"/>
      <c r="H36" s="409"/>
      <c r="I36" s="347" t="s">
        <v>489</v>
      </c>
      <c r="J36" s="790">
        <v>3040618</v>
      </c>
      <c r="K36" s="793" t="s">
        <v>510</v>
      </c>
      <c r="L36" s="790">
        <v>1294888</v>
      </c>
      <c r="M36" s="793" t="s">
        <v>510</v>
      </c>
      <c r="N36" s="409"/>
      <c r="O36" s="409"/>
      <c r="P36" s="409"/>
      <c r="Q36" s="409"/>
      <c r="R36" s="409"/>
    </row>
    <row r="37" spans="2:18" ht="26.25" x14ac:dyDescent="0.25">
      <c r="B37" s="412" t="s">
        <v>573</v>
      </c>
      <c r="C37" s="422"/>
      <c r="D37" s="413" t="s">
        <v>69</v>
      </c>
      <c r="E37" s="790">
        <v>91570</v>
      </c>
      <c r="F37" s="409"/>
      <c r="G37" s="409"/>
      <c r="H37" s="409"/>
      <c r="I37" s="347" t="s">
        <v>490</v>
      </c>
      <c r="J37" s="790">
        <v>5727601</v>
      </c>
      <c r="K37" s="793" t="s">
        <v>510</v>
      </c>
      <c r="L37" s="790">
        <v>2501207</v>
      </c>
      <c r="M37" s="793" t="s">
        <v>510</v>
      </c>
      <c r="N37" s="409"/>
      <c r="O37" s="409"/>
      <c r="P37" s="409"/>
      <c r="Q37" s="409"/>
      <c r="R37" s="409"/>
    </row>
    <row r="38" spans="2:18" ht="26.25" x14ac:dyDescent="0.25">
      <c r="B38" s="412" t="s">
        <v>574</v>
      </c>
      <c r="C38" s="422"/>
      <c r="D38" s="413" t="s">
        <v>69</v>
      </c>
      <c r="E38" s="409"/>
      <c r="F38" s="409"/>
      <c r="G38" s="409"/>
      <c r="H38" s="409"/>
      <c r="I38" s="347" t="s">
        <v>491</v>
      </c>
      <c r="J38" s="790">
        <v>2204575</v>
      </c>
      <c r="K38" s="790">
        <v>220229</v>
      </c>
      <c r="L38" s="790">
        <v>965230</v>
      </c>
      <c r="M38" s="790">
        <v>76233</v>
      </c>
      <c r="N38" s="409"/>
      <c r="O38" s="409"/>
      <c r="P38" s="409"/>
      <c r="Q38" s="409"/>
      <c r="R38" s="409"/>
    </row>
    <row r="39" spans="2:18" ht="26.25" x14ac:dyDescent="0.25">
      <c r="B39" s="412" t="s">
        <v>575</v>
      </c>
      <c r="C39" s="422"/>
      <c r="D39" s="413" t="s">
        <v>69</v>
      </c>
      <c r="E39" s="409"/>
      <c r="F39" s="409"/>
      <c r="G39" s="409"/>
      <c r="H39" s="409"/>
      <c r="I39" s="347" t="s">
        <v>492</v>
      </c>
      <c r="J39" s="790">
        <v>11151822</v>
      </c>
      <c r="K39" s="790">
        <v>424660</v>
      </c>
      <c r="L39" s="790">
        <v>5201818</v>
      </c>
      <c r="M39" s="790">
        <v>257593</v>
      </c>
      <c r="N39" s="828">
        <f>M39/K39*100</f>
        <v>60.658644562708986</v>
      </c>
      <c r="O39" s="409"/>
      <c r="P39" s="409"/>
      <c r="Q39" s="409"/>
      <c r="R39" s="409"/>
    </row>
    <row r="40" spans="2:18" ht="26.25" x14ac:dyDescent="0.25">
      <c r="B40" s="833" t="s">
        <v>576</v>
      </c>
      <c r="C40" s="422"/>
      <c r="D40" s="767">
        <v>62134</v>
      </c>
      <c r="E40" s="790">
        <v>220229</v>
      </c>
      <c r="F40" s="828">
        <f>D40/E40*100</f>
        <v>28.213359730099125</v>
      </c>
      <c r="G40" s="409"/>
      <c r="H40" s="409"/>
      <c r="I40" s="347" t="s">
        <v>493</v>
      </c>
      <c r="J40" s="790">
        <v>8278442</v>
      </c>
      <c r="K40" s="793" t="s">
        <v>510</v>
      </c>
      <c r="L40" s="790">
        <v>3964748</v>
      </c>
      <c r="M40" s="793" t="s">
        <v>510</v>
      </c>
      <c r="N40" s="409"/>
      <c r="O40" s="409"/>
      <c r="P40" s="409"/>
      <c r="Q40" s="409"/>
      <c r="R40" s="409"/>
    </row>
    <row r="41" spans="2:18" ht="26.25" x14ac:dyDescent="0.25">
      <c r="B41" s="412" t="s">
        <v>577</v>
      </c>
      <c r="C41" s="422"/>
      <c r="D41" s="413">
        <v>235044</v>
      </c>
      <c r="E41" s="790">
        <v>424660</v>
      </c>
      <c r="F41" s="828">
        <f>D41/E41*100</f>
        <v>55.348749587905623</v>
      </c>
      <c r="G41" s="409"/>
      <c r="H41" s="409"/>
      <c r="I41" s="347" t="s">
        <v>494</v>
      </c>
      <c r="J41" s="790">
        <v>28558533</v>
      </c>
      <c r="K41" s="790">
        <v>379410</v>
      </c>
      <c r="L41" s="790">
        <v>10751210</v>
      </c>
      <c r="M41" s="793" t="s">
        <v>510</v>
      </c>
      <c r="N41" s="409"/>
      <c r="O41" s="409"/>
      <c r="P41" s="409"/>
      <c r="Q41" s="409"/>
      <c r="R41" s="409"/>
    </row>
    <row r="42" spans="2:18" ht="39" x14ac:dyDescent="0.25">
      <c r="B42" s="412" t="s">
        <v>578</v>
      </c>
      <c r="C42" s="422"/>
      <c r="D42" s="413" t="s">
        <v>69</v>
      </c>
      <c r="E42" s="409"/>
      <c r="F42" s="409"/>
      <c r="G42" s="409"/>
      <c r="H42" s="409"/>
      <c r="I42" s="347" t="s">
        <v>495</v>
      </c>
      <c r="J42" s="790">
        <v>15448191</v>
      </c>
      <c r="K42" s="790">
        <v>174491</v>
      </c>
      <c r="L42" s="790">
        <v>6715294</v>
      </c>
      <c r="M42" s="793" t="s">
        <v>510</v>
      </c>
      <c r="N42" s="409"/>
      <c r="O42" s="409"/>
      <c r="P42" s="409"/>
      <c r="Q42" s="409"/>
      <c r="R42" s="409"/>
    </row>
    <row r="43" spans="2:18" ht="39" x14ac:dyDescent="0.25">
      <c r="B43" s="412" t="s">
        <v>579</v>
      </c>
      <c r="C43" s="422"/>
      <c r="D43" s="413" t="s">
        <v>69</v>
      </c>
      <c r="E43" s="790">
        <v>379410</v>
      </c>
      <c r="F43" s="409"/>
      <c r="G43" s="409"/>
      <c r="H43" s="409"/>
      <c r="I43" s="347" t="s">
        <v>496</v>
      </c>
      <c r="J43" s="790">
        <v>4077912</v>
      </c>
      <c r="K43" s="793" t="s">
        <v>510</v>
      </c>
      <c r="L43" s="790">
        <v>2031838</v>
      </c>
      <c r="M43" s="793" t="s">
        <v>510</v>
      </c>
      <c r="N43" s="409"/>
      <c r="O43" s="409"/>
      <c r="P43" s="409"/>
      <c r="Q43" s="409"/>
      <c r="R43" s="409"/>
    </row>
    <row r="44" spans="2:18" x14ac:dyDescent="0.25">
      <c r="B44" s="739" t="s">
        <v>580</v>
      </c>
      <c r="C44" s="422"/>
      <c r="D44" s="444" t="s">
        <v>69</v>
      </c>
      <c r="E44" s="790">
        <v>174491</v>
      </c>
      <c r="F44" s="409"/>
      <c r="G44" s="409"/>
      <c r="H44" s="409"/>
      <c r="I44" s="347" t="s">
        <v>497</v>
      </c>
      <c r="J44" s="790">
        <v>9188278</v>
      </c>
      <c r="K44" s="793" t="s">
        <v>510</v>
      </c>
      <c r="L44" s="790">
        <v>4598692</v>
      </c>
      <c r="M44" s="793" t="s">
        <v>510</v>
      </c>
      <c r="N44" s="409"/>
      <c r="O44" s="409"/>
      <c r="P44" s="409"/>
      <c r="Q44" s="409"/>
      <c r="R44" s="409"/>
    </row>
    <row r="45" spans="2:18" ht="39" x14ac:dyDescent="0.25">
      <c r="B45" s="412" t="s">
        <v>581</v>
      </c>
      <c r="C45" s="422"/>
      <c r="D45" s="413" t="s">
        <v>69</v>
      </c>
      <c r="E45" s="409"/>
      <c r="F45" s="409"/>
      <c r="G45" s="409"/>
      <c r="H45" s="409"/>
      <c r="I45" s="347" t="s">
        <v>498</v>
      </c>
      <c r="J45" s="790">
        <v>34655875</v>
      </c>
      <c r="K45" s="790">
        <v>461514</v>
      </c>
      <c r="L45" s="790">
        <v>14919491</v>
      </c>
      <c r="M45" s="790">
        <v>229785</v>
      </c>
      <c r="N45" s="828">
        <f>M45/K45*100</f>
        <v>49.789388837608392</v>
      </c>
      <c r="O45" s="409"/>
      <c r="P45" s="409"/>
      <c r="Q45" s="409"/>
      <c r="R45" s="409"/>
    </row>
    <row r="46" spans="2:18" ht="26.25" x14ac:dyDescent="0.25">
      <c r="B46" s="412" t="s">
        <v>582</v>
      </c>
      <c r="C46" s="422"/>
      <c r="D46" s="413" t="s">
        <v>69</v>
      </c>
      <c r="E46" s="409"/>
      <c r="F46" s="409"/>
      <c r="G46" s="409"/>
      <c r="H46" s="409"/>
      <c r="I46" s="347" t="s">
        <v>499</v>
      </c>
      <c r="J46" s="790">
        <v>4349764</v>
      </c>
      <c r="K46" s="793" t="s">
        <v>510</v>
      </c>
      <c r="L46" s="790">
        <v>2176948</v>
      </c>
      <c r="M46" s="793" t="s">
        <v>510</v>
      </c>
      <c r="N46" s="409"/>
      <c r="O46" s="409"/>
      <c r="P46" s="409"/>
      <c r="Q46" s="409"/>
      <c r="R46" s="409"/>
    </row>
    <row r="47" spans="2:18" ht="39" x14ac:dyDescent="0.25">
      <c r="B47" s="412" t="s">
        <v>583</v>
      </c>
      <c r="C47" s="422"/>
      <c r="D47" s="413">
        <v>166073</v>
      </c>
      <c r="E47" s="790">
        <v>461514</v>
      </c>
      <c r="F47" s="828">
        <f t="shared" ref="F47:F50" si="0">D47/E47*100</f>
        <v>35.984390506030152</v>
      </c>
      <c r="G47" s="409"/>
      <c r="H47" s="409"/>
      <c r="I47" s="347" t="s">
        <v>500</v>
      </c>
      <c r="J47" s="790">
        <v>3246901</v>
      </c>
      <c r="K47" s="790">
        <v>317218</v>
      </c>
      <c r="L47" s="790">
        <v>1379815</v>
      </c>
      <c r="M47" s="790">
        <v>152890</v>
      </c>
      <c r="N47" s="828">
        <f>M47/K47*100</f>
        <v>48.197138876104127</v>
      </c>
      <c r="O47" s="409"/>
      <c r="P47" s="409"/>
      <c r="Q47" s="409"/>
      <c r="R47" s="409"/>
    </row>
    <row r="48" spans="2:18" ht="26.25" x14ac:dyDescent="0.25">
      <c r="B48" s="412" t="s">
        <v>584</v>
      </c>
      <c r="C48" s="422"/>
      <c r="D48" s="413">
        <v>147683</v>
      </c>
      <c r="E48" s="790">
        <v>317218</v>
      </c>
      <c r="F48" s="828">
        <f t="shared" si="0"/>
        <v>46.555680951270105</v>
      </c>
      <c r="G48" s="409"/>
      <c r="H48" s="409"/>
      <c r="I48" s="347" t="s">
        <v>501</v>
      </c>
      <c r="J48" s="790">
        <v>10488344</v>
      </c>
      <c r="K48" s="790">
        <v>2097203</v>
      </c>
      <c r="L48" s="790">
        <v>4196035</v>
      </c>
      <c r="M48" s="790">
        <v>1171799</v>
      </c>
      <c r="N48" s="828">
        <f>M48/K48*100</f>
        <v>55.874371722718308</v>
      </c>
      <c r="O48" s="409"/>
      <c r="P48" s="409"/>
      <c r="Q48" s="409"/>
      <c r="R48" s="409"/>
    </row>
    <row r="49" spans="2:18" ht="26.25" x14ac:dyDescent="0.25">
      <c r="B49" s="412" t="s">
        <v>585</v>
      </c>
      <c r="C49" s="422"/>
      <c r="D49" s="413">
        <v>1192320</v>
      </c>
      <c r="E49" s="790">
        <v>2097203</v>
      </c>
      <c r="F49" s="828">
        <f t="shared" si="0"/>
        <v>56.852865459376133</v>
      </c>
      <c r="G49" s="409"/>
      <c r="H49" s="409"/>
      <c r="I49" s="347" t="s">
        <v>502</v>
      </c>
      <c r="J49" s="790">
        <v>1215566</v>
      </c>
      <c r="K49" s="790">
        <v>106406</v>
      </c>
      <c r="L49" s="790">
        <v>533351</v>
      </c>
      <c r="M49" s="790">
        <v>54530</v>
      </c>
      <c r="N49" s="409"/>
      <c r="O49" s="409"/>
      <c r="P49" s="409"/>
      <c r="Q49" s="409"/>
      <c r="R49" s="409"/>
    </row>
    <row r="50" spans="2:18" x14ac:dyDescent="0.25">
      <c r="B50" s="739" t="s">
        <v>586</v>
      </c>
      <c r="C50" s="834"/>
      <c r="D50" s="444">
        <v>49790</v>
      </c>
      <c r="E50" s="790">
        <v>106406</v>
      </c>
      <c r="F50" s="828">
        <f t="shared" si="0"/>
        <v>46.792474108602903</v>
      </c>
      <c r="G50" s="409"/>
      <c r="H50" s="409"/>
      <c r="I50" s="347" t="s">
        <v>522</v>
      </c>
      <c r="J50" s="790">
        <v>345108</v>
      </c>
      <c r="K50" s="793" t="s">
        <v>510</v>
      </c>
      <c r="L50" s="790">
        <v>173701</v>
      </c>
      <c r="M50" s="793" t="s">
        <v>510</v>
      </c>
      <c r="N50" s="409"/>
      <c r="O50" s="409"/>
      <c r="P50" s="409"/>
      <c r="Q50" s="409"/>
      <c r="R50" s="409"/>
    </row>
    <row r="51" spans="2:18" x14ac:dyDescent="0.25">
      <c r="B51" s="446" t="s">
        <v>587</v>
      </c>
      <c r="C51" s="428"/>
      <c r="D51" s="413"/>
      <c r="E51" s="409"/>
      <c r="F51" s="409"/>
      <c r="G51" s="409"/>
      <c r="H51" s="409"/>
      <c r="I51" s="347" t="s">
        <v>523</v>
      </c>
      <c r="J51" s="790">
        <v>245478</v>
      </c>
      <c r="K51" s="793" t="s">
        <v>510</v>
      </c>
      <c r="L51" s="790">
        <v>103043</v>
      </c>
      <c r="M51" s="793" t="s">
        <v>510</v>
      </c>
      <c r="N51" s="409"/>
      <c r="O51" s="409"/>
      <c r="P51" s="409"/>
      <c r="Q51" s="409"/>
      <c r="R51" s="409"/>
    </row>
    <row r="52" spans="2:18" x14ac:dyDescent="0.25"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</row>
    <row r="53" spans="2:18" ht="39" x14ac:dyDescent="0.25">
      <c r="B53" s="409"/>
      <c r="C53" s="409"/>
      <c r="D53" s="409"/>
      <c r="E53" s="409"/>
      <c r="F53" s="409"/>
      <c r="G53" s="409"/>
      <c r="H53" s="409"/>
      <c r="I53" s="835" t="s">
        <v>591</v>
      </c>
      <c r="J53" s="409"/>
      <c r="K53" s="447">
        <f>K32+K39+K45+K47+K48</f>
        <v>8156548</v>
      </c>
      <c r="L53" s="409"/>
      <c r="M53" s="447">
        <f>M32+M39+M45+M47+M48</f>
        <v>4188157</v>
      </c>
      <c r="N53" s="828">
        <f>M53/K53*100</f>
        <v>51.347175300139227</v>
      </c>
      <c r="O53" s="409"/>
      <c r="P53" s="409"/>
      <c r="Q53" s="409"/>
      <c r="R53" s="409"/>
    </row>
    <row r="54" spans="2:18" x14ac:dyDescent="0.25">
      <c r="B54" s="456" t="s">
        <v>590</v>
      </c>
      <c r="C54" s="456"/>
      <c r="D54" s="836">
        <f>D34-D48-D49-D50</f>
        <v>756311</v>
      </c>
      <c r="E54" s="836">
        <f>E34-E48-E49-E50</f>
        <v>2335126</v>
      </c>
      <c r="F54" s="828">
        <f t="shared" ref="F54" si="1">D54/E54*100</f>
        <v>32.388444991833417</v>
      </c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</row>
    <row r="55" spans="2:18" x14ac:dyDescent="0.25"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</row>
    <row r="56" spans="2:18" x14ac:dyDescent="0.25"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</row>
    <row r="57" spans="2:18" x14ac:dyDescent="0.25"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</row>
    <row r="58" spans="2:18" x14ac:dyDescent="0.25">
      <c r="B58" s="409"/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</row>
    <row r="59" spans="2:18" x14ac:dyDescent="0.25"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</row>
    <row r="60" spans="2:18" x14ac:dyDescent="0.25">
      <c r="B60" s="409"/>
      <c r="C60" s="409"/>
      <c r="D60" s="409"/>
      <c r="E60" s="409"/>
      <c r="F60" s="409"/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09"/>
    </row>
    <row r="61" spans="2:18" x14ac:dyDescent="0.25"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</row>
    <row r="62" spans="2:18" x14ac:dyDescent="0.25"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</row>
    <row r="63" spans="2:18" x14ac:dyDescent="0.25"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</row>
    <row r="64" spans="2:18" x14ac:dyDescent="0.25"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</row>
    <row r="65" spans="2:18" x14ac:dyDescent="0.25"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</row>
    <row r="66" spans="2:18" x14ac:dyDescent="0.25"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</row>
    <row r="67" spans="2:18" x14ac:dyDescent="0.25"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</row>
    <row r="68" spans="2:18" x14ac:dyDescent="0.25"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</row>
    <row r="69" spans="2:18" x14ac:dyDescent="0.25">
      <c r="B69" s="409"/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</row>
    <row r="70" spans="2:18" x14ac:dyDescent="0.25">
      <c r="B70" s="409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</row>
    <row r="71" spans="2:18" x14ac:dyDescent="0.25"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</row>
    <row r="72" spans="2:18" x14ac:dyDescent="0.25"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</row>
    <row r="73" spans="2:18" x14ac:dyDescent="0.25">
      <c r="B73" s="409"/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</row>
    <row r="74" spans="2:18" x14ac:dyDescent="0.25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</row>
    <row r="75" spans="2:18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</row>
    <row r="76" spans="2:18" x14ac:dyDescent="0.25">
      <c r="B76" s="409"/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</row>
    <row r="77" spans="2:18" x14ac:dyDescent="0.25"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</row>
    <row r="78" spans="2:18" x14ac:dyDescent="0.25"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</row>
    <row r="79" spans="2:18" x14ac:dyDescent="0.25"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/>
    </row>
    <row r="80" spans="2:18" x14ac:dyDescent="0.25"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</row>
    <row r="81" spans="2:18" x14ac:dyDescent="0.25"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</row>
    <row r="82" spans="2:18" x14ac:dyDescent="0.25">
      <c r="B82" s="409"/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</row>
    <row r="83" spans="2:18" x14ac:dyDescent="0.25"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</row>
    <row r="84" spans="2:18" x14ac:dyDescent="0.25"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</row>
    <row r="85" spans="2:18" x14ac:dyDescent="0.25"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</row>
    <row r="86" spans="2:18" x14ac:dyDescent="0.25"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</row>
    <row r="87" spans="2:18" x14ac:dyDescent="0.25"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  <c r="P87" s="409"/>
      <c r="Q87" s="409"/>
      <c r="R87" s="409"/>
    </row>
    <row r="88" spans="2:18" x14ac:dyDescent="0.25"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</row>
    <row r="89" spans="2:18" x14ac:dyDescent="0.25"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</row>
    <row r="90" spans="2:18" x14ac:dyDescent="0.25"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</row>
    <row r="91" spans="2:18" x14ac:dyDescent="0.25"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</row>
    <row r="92" spans="2:18" x14ac:dyDescent="0.25"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</row>
    <row r="93" spans="2:18" x14ac:dyDescent="0.25"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</row>
    <row r="94" spans="2:18" x14ac:dyDescent="0.25"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  <c r="O94" s="409"/>
      <c r="P94" s="409"/>
      <c r="Q94" s="409"/>
      <c r="R94" s="409"/>
    </row>
    <row r="95" spans="2:18" x14ac:dyDescent="0.25"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</row>
    <row r="96" spans="2:18" x14ac:dyDescent="0.25"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  <c r="P96" s="409"/>
      <c r="Q96" s="409"/>
      <c r="R96" s="409"/>
    </row>
    <row r="97" spans="2:18" x14ac:dyDescent="0.25"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09"/>
    </row>
    <row r="98" spans="2:18" x14ac:dyDescent="0.25"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  <c r="P98" s="409"/>
      <c r="Q98" s="409"/>
      <c r="R98" s="409"/>
    </row>
    <row r="99" spans="2:18" x14ac:dyDescent="0.25"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09"/>
      <c r="M99" s="409"/>
      <c r="N99" s="409"/>
      <c r="O99" s="409"/>
      <c r="P99" s="409"/>
      <c r="Q99" s="409"/>
      <c r="R99" s="409"/>
    </row>
    <row r="100" spans="2:18" x14ac:dyDescent="0.25"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09"/>
      <c r="O100" s="409"/>
      <c r="P100" s="409"/>
      <c r="Q100" s="409"/>
      <c r="R100" s="409"/>
    </row>
    <row r="101" spans="2:18" x14ac:dyDescent="0.25"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</row>
    <row r="102" spans="2:18" x14ac:dyDescent="0.25"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  <c r="O102" s="409"/>
      <c r="P102" s="409"/>
      <c r="Q102" s="409"/>
      <c r="R102" s="409"/>
    </row>
    <row r="103" spans="2:18" x14ac:dyDescent="0.25"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  <c r="N103" s="409"/>
      <c r="O103" s="409"/>
      <c r="P103" s="409"/>
      <c r="Q103" s="409"/>
      <c r="R103" s="409"/>
    </row>
    <row r="104" spans="2:18" x14ac:dyDescent="0.25"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</row>
    <row r="105" spans="2:18" x14ac:dyDescent="0.25">
      <c r="B105" s="409"/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  <c r="O105" s="409"/>
      <c r="P105" s="409"/>
      <c r="Q105" s="409"/>
      <c r="R105" s="409"/>
    </row>
    <row r="106" spans="2:18" x14ac:dyDescent="0.25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09"/>
      <c r="Q106" s="409"/>
      <c r="R106" s="409"/>
    </row>
    <row r="107" spans="2:18" x14ac:dyDescent="0.25"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  <c r="P107" s="409"/>
      <c r="Q107" s="409"/>
      <c r="R107" s="409"/>
    </row>
    <row r="108" spans="2:18" x14ac:dyDescent="0.25"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09"/>
      <c r="P108" s="409"/>
      <c r="Q108" s="409"/>
      <c r="R108" s="409"/>
    </row>
    <row r="109" spans="2:18" x14ac:dyDescent="0.25"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409"/>
      <c r="Q109" s="409"/>
      <c r="R109" s="409"/>
    </row>
    <row r="110" spans="2:18" x14ac:dyDescent="0.25">
      <c r="B110" s="409"/>
      <c r="C110" s="409"/>
      <c r="D110" s="409"/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  <c r="O110" s="409"/>
      <c r="P110" s="409"/>
      <c r="Q110" s="409"/>
      <c r="R110" s="409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P59"/>
  <sheetViews>
    <sheetView topLeftCell="A34" zoomScale="90" zoomScaleNormal="90" workbookViewId="0">
      <selection activeCell="I51" sqref="I51"/>
    </sheetView>
  </sheetViews>
  <sheetFormatPr baseColWidth="10" defaultRowHeight="13.5" x14ac:dyDescent="0.25"/>
  <cols>
    <col min="1" max="1" width="5.28515625" customWidth="1"/>
  </cols>
  <sheetData>
    <row r="2" spans="2:8" x14ac:dyDescent="0.25">
      <c r="B2" s="43" t="s">
        <v>444</v>
      </c>
    </row>
    <row r="3" spans="2:8" ht="14.25" thickBot="1" x14ac:dyDescent="0.3">
      <c r="B3" s="44" t="s">
        <v>445</v>
      </c>
    </row>
    <row r="5" spans="2:8" x14ac:dyDescent="0.25">
      <c r="B5" s="47" t="s">
        <v>331</v>
      </c>
      <c r="H5" s="47" t="s">
        <v>336</v>
      </c>
    </row>
    <row r="6" spans="2:8" x14ac:dyDescent="0.25">
      <c r="B6" s="48" t="s">
        <v>332</v>
      </c>
      <c r="H6" s="48" t="s">
        <v>337</v>
      </c>
    </row>
    <row r="18" spans="2:16" x14ac:dyDescent="0.25">
      <c r="B18" s="409"/>
      <c r="C18" s="409"/>
      <c r="D18" s="409"/>
      <c r="E18" s="409"/>
      <c r="F18" s="409"/>
      <c r="G18" s="409"/>
      <c r="H18" s="409"/>
      <c r="I18" s="409"/>
      <c r="J18" s="409"/>
    </row>
    <row r="19" spans="2:16" x14ac:dyDescent="0.25">
      <c r="B19" s="409"/>
      <c r="C19" s="409" t="s">
        <v>333</v>
      </c>
      <c r="D19" s="409"/>
      <c r="E19" s="409"/>
      <c r="F19" s="409"/>
      <c r="G19" s="409"/>
      <c r="H19" s="409"/>
      <c r="I19" s="409" t="s">
        <v>338</v>
      </c>
      <c r="J19" s="409"/>
    </row>
    <row r="20" spans="2:16" x14ac:dyDescent="0.25">
      <c r="B20" s="409" t="s">
        <v>157</v>
      </c>
      <c r="C20" s="409">
        <v>46.2</v>
      </c>
      <c r="D20" s="409"/>
      <c r="E20" s="409"/>
      <c r="F20" s="409"/>
      <c r="G20" s="409"/>
      <c r="H20" s="409" t="s">
        <v>157</v>
      </c>
      <c r="I20" s="664">
        <v>37</v>
      </c>
      <c r="J20" s="409"/>
    </row>
    <row r="21" spans="2:16" x14ac:dyDescent="0.25">
      <c r="B21" s="409" t="s">
        <v>334</v>
      </c>
      <c r="C21" s="409">
        <v>55.5</v>
      </c>
      <c r="D21" s="409"/>
      <c r="E21" s="409"/>
      <c r="F21" s="409"/>
      <c r="G21" s="409"/>
      <c r="H21" s="409" t="s">
        <v>334</v>
      </c>
      <c r="I21" s="409">
        <v>34.5</v>
      </c>
      <c r="J21" s="409"/>
    </row>
    <row r="22" spans="2:16" x14ac:dyDescent="0.25">
      <c r="B22" s="409" t="s">
        <v>330</v>
      </c>
      <c r="C22" s="409">
        <v>55.1</v>
      </c>
      <c r="D22" s="409"/>
      <c r="E22" s="409"/>
      <c r="F22" s="409"/>
      <c r="G22" s="409"/>
      <c r="H22" s="409" t="s">
        <v>141</v>
      </c>
      <c r="I22" s="409">
        <v>34.9</v>
      </c>
      <c r="J22" s="409"/>
    </row>
    <row r="23" spans="2:16" x14ac:dyDescent="0.25">
      <c r="B23" s="409" t="s">
        <v>335</v>
      </c>
      <c r="C23" s="409">
        <v>42.8</v>
      </c>
      <c r="D23" s="409"/>
      <c r="E23" s="409"/>
      <c r="F23" s="409"/>
      <c r="G23" s="409"/>
      <c r="H23" s="409" t="s">
        <v>335</v>
      </c>
      <c r="I23" s="409">
        <v>45.6</v>
      </c>
      <c r="J23" s="409"/>
    </row>
    <row r="24" spans="2:16" x14ac:dyDescent="0.25">
      <c r="B24" s="409" t="s">
        <v>268</v>
      </c>
      <c r="C24" s="409">
        <v>25.8</v>
      </c>
      <c r="D24" s="409"/>
      <c r="E24" s="409"/>
      <c r="F24" s="409"/>
      <c r="G24" s="409"/>
      <c r="H24" s="409" t="s">
        <v>339</v>
      </c>
      <c r="I24" s="409">
        <v>13.1</v>
      </c>
      <c r="J24" s="409"/>
    </row>
    <row r="25" spans="2:16" x14ac:dyDescent="0.25">
      <c r="B25" s="409" t="s">
        <v>141</v>
      </c>
      <c r="C25" s="409">
        <v>40.9</v>
      </c>
      <c r="D25" s="409"/>
      <c r="E25" s="409"/>
      <c r="F25" s="409"/>
      <c r="G25" s="409"/>
      <c r="H25" s="409" t="s">
        <v>340</v>
      </c>
      <c r="I25" s="664">
        <v>50</v>
      </c>
      <c r="J25" s="409"/>
    </row>
    <row r="26" spans="2:16" x14ac:dyDescent="0.25">
      <c r="B26" s="837" t="s">
        <v>327</v>
      </c>
      <c r="C26" s="837">
        <v>34.6</v>
      </c>
      <c r="D26" s="409"/>
      <c r="E26" s="409"/>
      <c r="F26" s="409"/>
      <c r="G26" s="409"/>
      <c r="H26" s="409" t="s">
        <v>327</v>
      </c>
      <c r="I26" s="409">
        <v>38.6</v>
      </c>
      <c r="J26" s="409"/>
    </row>
    <row r="27" spans="2:16" x14ac:dyDescent="0.25">
      <c r="B27" s="409"/>
      <c r="C27" s="409"/>
      <c r="D27" s="409"/>
      <c r="E27" s="409"/>
      <c r="F27" s="409"/>
      <c r="G27" s="409"/>
      <c r="H27" s="409"/>
      <c r="I27" s="409"/>
      <c r="J27" s="409"/>
    </row>
    <row r="29" spans="2:16" ht="45" x14ac:dyDescent="0.25">
      <c r="B29" s="97" t="s">
        <v>441</v>
      </c>
    </row>
    <row r="31" spans="2:16" x14ac:dyDescent="0.25"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</row>
    <row r="32" spans="2:16" x14ac:dyDescent="0.25"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</row>
    <row r="33" spans="2:16" ht="39" x14ac:dyDescent="0.25">
      <c r="B33" s="347" t="s">
        <v>517</v>
      </c>
      <c r="C33" s="358" t="s">
        <v>512</v>
      </c>
      <c r="D33" s="358" t="s">
        <v>512</v>
      </c>
      <c r="E33" s="358" t="s">
        <v>483</v>
      </c>
      <c r="F33" s="358" t="s">
        <v>483</v>
      </c>
      <c r="G33" s="358" t="s">
        <v>485</v>
      </c>
      <c r="H33" s="358" t="s">
        <v>485</v>
      </c>
      <c r="I33" s="358" t="s">
        <v>483</v>
      </c>
      <c r="J33" s="358" t="s">
        <v>485</v>
      </c>
      <c r="K33" s="358" t="s">
        <v>483</v>
      </c>
      <c r="L33" s="358" t="s">
        <v>485</v>
      </c>
      <c r="M33" s="409"/>
      <c r="N33" s="409"/>
      <c r="O33" s="409"/>
      <c r="P33" s="409"/>
    </row>
    <row r="34" spans="2:16" ht="26.25" x14ac:dyDescent="0.25">
      <c r="B34" s="711" t="s">
        <v>510</v>
      </c>
      <c r="C34" s="347" t="s">
        <v>519</v>
      </c>
      <c r="D34" s="347" t="s">
        <v>501</v>
      </c>
      <c r="E34" s="347" t="s">
        <v>519</v>
      </c>
      <c r="F34" s="347" t="s">
        <v>501</v>
      </c>
      <c r="G34" s="347" t="s">
        <v>519</v>
      </c>
      <c r="H34" s="347" t="s">
        <v>501</v>
      </c>
      <c r="I34" s="947" t="s">
        <v>519</v>
      </c>
      <c r="J34" s="947" t="s">
        <v>519</v>
      </c>
      <c r="K34" s="347" t="s">
        <v>501</v>
      </c>
      <c r="L34" s="347" t="s">
        <v>501</v>
      </c>
      <c r="M34" s="409"/>
      <c r="N34" s="409"/>
      <c r="O34" s="409"/>
      <c r="P34" s="409"/>
    </row>
    <row r="35" spans="2:16" x14ac:dyDescent="0.25">
      <c r="B35" s="347" t="s">
        <v>152</v>
      </c>
      <c r="C35" s="790">
        <v>181950842</v>
      </c>
      <c r="D35" s="790">
        <v>4855953</v>
      </c>
      <c r="E35" s="790">
        <v>85923673</v>
      </c>
      <c r="F35" s="790">
        <v>1795723</v>
      </c>
      <c r="G35" s="790">
        <v>70216756</v>
      </c>
      <c r="H35" s="790">
        <v>2243926</v>
      </c>
      <c r="I35" s="828">
        <f>E35/C35*100</f>
        <v>47.223564373502597</v>
      </c>
      <c r="J35" s="828">
        <f>G35/C35*100</f>
        <v>38.591058567346451</v>
      </c>
      <c r="K35" s="828">
        <f>F35/D35*100</f>
        <v>36.979826616938013</v>
      </c>
      <c r="L35" s="828">
        <f>H35/D35*100</f>
        <v>46.209796511621917</v>
      </c>
      <c r="M35" s="409"/>
      <c r="N35" s="409"/>
      <c r="O35" s="409"/>
      <c r="P35" s="409"/>
    </row>
    <row r="36" spans="2:16" ht="26.25" x14ac:dyDescent="0.25">
      <c r="B36" s="347" t="s">
        <v>486</v>
      </c>
      <c r="C36" s="790">
        <v>28793268</v>
      </c>
      <c r="D36" s="793" t="s">
        <v>510</v>
      </c>
      <c r="E36" s="790">
        <v>13008478</v>
      </c>
      <c r="F36" s="793" t="s">
        <v>510</v>
      </c>
      <c r="G36" s="790">
        <v>11499027</v>
      </c>
      <c r="H36" s="793" t="s">
        <v>510</v>
      </c>
      <c r="I36" s="828">
        <f t="shared" ref="I36:I54" si="0">E36/C36*100</f>
        <v>45.178886953714319</v>
      </c>
      <c r="J36" s="828">
        <f t="shared" ref="J36:J54" si="1">G36/C36*100</f>
        <v>39.936512243070148</v>
      </c>
      <c r="K36" s="456"/>
      <c r="L36" s="456"/>
      <c r="M36" s="409"/>
      <c r="N36" s="409"/>
      <c r="O36" s="409"/>
      <c r="P36" s="409"/>
    </row>
    <row r="37" spans="2:16" x14ac:dyDescent="0.25">
      <c r="B37" s="347" t="s">
        <v>487</v>
      </c>
      <c r="C37" s="790">
        <v>6696554</v>
      </c>
      <c r="D37" s="790">
        <v>107514</v>
      </c>
      <c r="E37" s="790">
        <v>3122954</v>
      </c>
      <c r="F37" s="790">
        <v>62920</v>
      </c>
      <c r="G37" s="790">
        <v>2621588</v>
      </c>
      <c r="H37" s="793" t="s">
        <v>510</v>
      </c>
      <c r="I37" s="828">
        <f t="shared" si="0"/>
        <v>46.635239557539592</v>
      </c>
      <c r="J37" s="828">
        <f t="shared" si="1"/>
        <v>39.148314192642964</v>
      </c>
      <c r="K37" s="456"/>
      <c r="L37" s="456"/>
      <c r="M37" s="409"/>
      <c r="N37" s="409"/>
      <c r="O37" s="409"/>
      <c r="P37" s="409"/>
    </row>
    <row r="38" spans="2:16" ht="39" x14ac:dyDescent="0.25">
      <c r="B38" s="347" t="s">
        <v>488</v>
      </c>
      <c r="C38" s="790">
        <v>4238012</v>
      </c>
      <c r="D38" s="790">
        <v>91570</v>
      </c>
      <c r="E38" s="790">
        <v>1891784</v>
      </c>
      <c r="F38" s="793" t="s">
        <v>510</v>
      </c>
      <c r="G38" s="790">
        <v>1869036</v>
      </c>
      <c r="H38" s="793" t="s">
        <v>510</v>
      </c>
      <c r="I38" s="828">
        <f t="shared" si="0"/>
        <v>44.638476719745015</v>
      </c>
      <c r="J38" s="828">
        <f t="shared" si="1"/>
        <v>44.101715615717936</v>
      </c>
      <c r="K38" s="456"/>
      <c r="L38" s="456"/>
      <c r="M38" s="409"/>
      <c r="N38" s="409"/>
      <c r="O38" s="409"/>
      <c r="P38" s="409"/>
    </row>
    <row r="39" spans="2:16" ht="26.25" x14ac:dyDescent="0.25">
      <c r="B39" s="347" t="s">
        <v>489</v>
      </c>
      <c r="C39" s="790">
        <v>3040618</v>
      </c>
      <c r="D39" s="793" t="s">
        <v>510</v>
      </c>
      <c r="E39" s="790">
        <v>1201944</v>
      </c>
      <c r="F39" s="793" t="s">
        <v>510</v>
      </c>
      <c r="G39" s="790">
        <v>1205646</v>
      </c>
      <c r="H39" s="793" t="s">
        <v>510</v>
      </c>
      <c r="I39" s="828">
        <f t="shared" si="0"/>
        <v>39.529595628257155</v>
      </c>
      <c r="J39" s="828">
        <f t="shared" si="1"/>
        <v>39.651347193235061</v>
      </c>
      <c r="K39" s="456"/>
      <c r="L39" s="456"/>
      <c r="M39" s="409"/>
      <c r="N39" s="409"/>
      <c r="O39" s="409"/>
      <c r="P39" s="409"/>
    </row>
    <row r="40" spans="2:16" ht="26.25" x14ac:dyDescent="0.25">
      <c r="B40" s="347" t="s">
        <v>490</v>
      </c>
      <c r="C40" s="790">
        <v>5727601</v>
      </c>
      <c r="D40" s="793" t="s">
        <v>510</v>
      </c>
      <c r="E40" s="790">
        <v>2632704</v>
      </c>
      <c r="F40" s="793" t="s">
        <v>510</v>
      </c>
      <c r="G40" s="790">
        <v>2135748</v>
      </c>
      <c r="H40" s="793" t="s">
        <v>510</v>
      </c>
      <c r="I40" s="828">
        <f t="shared" si="0"/>
        <v>45.965213009774949</v>
      </c>
      <c r="J40" s="828">
        <f t="shared" si="1"/>
        <v>37.288700801609608</v>
      </c>
      <c r="K40" s="456"/>
      <c r="L40" s="456"/>
      <c r="M40" s="409"/>
      <c r="N40" s="409"/>
      <c r="O40" s="409"/>
      <c r="P40" s="409"/>
    </row>
    <row r="41" spans="2:16" ht="26.25" x14ac:dyDescent="0.25">
      <c r="B41" s="347" t="s">
        <v>491</v>
      </c>
      <c r="C41" s="790">
        <v>2204575</v>
      </c>
      <c r="D41" s="790">
        <v>220229</v>
      </c>
      <c r="E41" s="790">
        <v>836290</v>
      </c>
      <c r="F41" s="790">
        <v>28757</v>
      </c>
      <c r="G41" s="790">
        <v>961026</v>
      </c>
      <c r="H41" s="790">
        <v>56914</v>
      </c>
      <c r="I41" s="828">
        <f t="shared" si="0"/>
        <v>37.934295725933573</v>
      </c>
      <c r="J41" s="828">
        <f t="shared" si="1"/>
        <v>43.592347731422151</v>
      </c>
      <c r="K41" s="828">
        <f>F41/D41*100</f>
        <v>13.057771683111671</v>
      </c>
      <c r="L41" s="828">
        <f>H41/D41*100</f>
        <v>25.843099682603111</v>
      </c>
      <c r="M41" s="409"/>
      <c r="N41" s="409"/>
      <c r="O41" s="409"/>
      <c r="P41" s="409"/>
    </row>
    <row r="42" spans="2:16" ht="26.25" x14ac:dyDescent="0.25">
      <c r="B42" s="347" t="s">
        <v>492</v>
      </c>
      <c r="C42" s="790">
        <v>11151822</v>
      </c>
      <c r="D42" s="790">
        <v>424660</v>
      </c>
      <c r="E42" s="790">
        <v>4391297</v>
      </c>
      <c r="F42" s="793" t="s">
        <v>510</v>
      </c>
      <c r="G42" s="790">
        <v>4748537</v>
      </c>
      <c r="H42" s="790">
        <v>233894</v>
      </c>
      <c r="I42" s="828">
        <f t="shared" si="0"/>
        <v>39.377395012223118</v>
      </c>
      <c r="J42" s="828">
        <f t="shared" si="1"/>
        <v>42.580817735433726</v>
      </c>
      <c r="K42" s="828"/>
      <c r="L42" s="828">
        <f>H42/D42*100</f>
        <v>55.077944708708138</v>
      </c>
      <c r="M42" s="409"/>
      <c r="N42" s="409"/>
      <c r="O42" s="409"/>
      <c r="P42" s="409"/>
    </row>
    <row r="43" spans="2:16" ht="26.25" x14ac:dyDescent="0.25">
      <c r="B43" s="347" t="s">
        <v>493</v>
      </c>
      <c r="C43" s="790">
        <v>8278442</v>
      </c>
      <c r="D43" s="793" t="s">
        <v>510</v>
      </c>
      <c r="E43" s="790">
        <v>3338610</v>
      </c>
      <c r="F43" s="793" t="s">
        <v>510</v>
      </c>
      <c r="G43" s="790">
        <v>3469612</v>
      </c>
      <c r="H43" s="793" t="s">
        <v>510</v>
      </c>
      <c r="I43" s="828">
        <f t="shared" si="0"/>
        <v>40.328965281148314</v>
      </c>
      <c r="J43" s="828">
        <f t="shared" si="1"/>
        <v>41.911412799654812</v>
      </c>
      <c r="K43" s="456"/>
      <c r="L43" s="456"/>
      <c r="M43" s="409"/>
      <c r="N43" s="409"/>
      <c r="O43" s="409"/>
      <c r="P43" s="409"/>
    </row>
    <row r="44" spans="2:16" ht="26.25" x14ac:dyDescent="0.25">
      <c r="B44" s="347" t="s">
        <v>494</v>
      </c>
      <c r="C44" s="790">
        <v>28558533</v>
      </c>
      <c r="D44" s="790">
        <v>379410</v>
      </c>
      <c r="E44" s="790">
        <v>15673871</v>
      </c>
      <c r="F44" s="790">
        <v>189645</v>
      </c>
      <c r="G44" s="790">
        <v>9333193</v>
      </c>
      <c r="H44" s="793" t="s">
        <v>510</v>
      </c>
      <c r="I44" s="828">
        <f t="shared" si="0"/>
        <v>54.883319811980535</v>
      </c>
      <c r="J44" s="828">
        <f t="shared" si="1"/>
        <v>32.680925872487919</v>
      </c>
      <c r="K44" s="828">
        <f>F44/D44*100</f>
        <v>49.984185972958009</v>
      </c>
      <c r="L44" s="828"/>
      <c r="M44" s="409"/>
      <c r="N44" s="409"/>
      <c r="O44" s="409"/>
      <c r="P44" s="409"/>
    </row>
    <row r="45" spans="2:16" ht="39" x14ac:dyDescent="0.25">
      <c r="B45" s="347" t="s">
        <v>495</v>
      </c>
      <c r="C45" s="790">
        <v>15448191</v>
      </c>
      <c r="D45" s="790">
        <v>174491</v>
      </c>
      <c r="E45" s="790">
        <v>6616087</v>
      </c>
      <c r="F45" s="793" t="s">
        <v>510</v>
      </c>
      <c r="G45" s="790">
        <v>6089111</v>
      </c>
      <c r="H45" s="793" t="s">
        <v>510</v>
      </c>
      <c r="I45" s="828">
        <f t="shared" si="0"/>
        <v>42.827584148849532</v>
      </c>
      <c r="J45" s="828">
        <f t="shared" si="1"/>
        <v>39.416336838403929</v>
      </c>
      <c r="K45" s="456"/>
      <c r="L45" s="456"/>
      <c r="M45" s="409"/>
      <c r="N45" s="409"/>
      <c r="O45" s="409"/>
      <c r="P45" s="409"/>
    </row>
    <row r="46" spans="2:16" ht="39" x14ac:dyDescent="0.25">
      <c r="B46" s="347" t="s">
        <v>496</v>
      </c>
      <c r="C46" s="790">
        <v>4077912</v>
      </c>
      <c r="D46" s="793" t="s">
        <v>510</v>
      </c>
      <c r="E46" s="790">
        <v>1545261</v>
      </c>
      <c r="F46" s="793" t="s">
        <v>510</v>
      </c>
      <c r="G46" s="790">
        <v>1805280</v>
      </c>
      <c r="H46" s="793" t="s">
        <v>510</v>
      </c>
      <c r="I46" s="828">
        <f t="shared" si="0"/>
        <v>37.893436641104564</v>
      </c>
      <c r="J46" s="828">
        <f t="shared" si="1"/>
        <v>44.269714500950485</v>
      </c>
      <c r="K46" s="456"/>
      <c r="L46" s="456"/>
      <c r="M46" s="409"/>
      <c r="N46" s="409"/>
      <c r="O46" s="409"/>
      <c r="P46" s="409"/>
    </row>
    <row r="47" spans="2:16" x14ac:dyDescent="0.25">
      <c r="B47" s="347" t="s">
        <v>497</v>
      </c>
      <c r="C47" s="790">
        <v>9188278</v>
      </c>
      <c r="D47" s="793" t="s">
        <v>510</v>
      </c>
      <c r="E47" s="790">
        <v>3657816</v>
      </c>
      <c r="F47" s="793" t="s">
        <v>510</v>
      </c>
      <c r="G47" s="790">
        <v>4190732</v>
      </c>
      <c r="H47" s="793" t="s">
        <v>510</v>
      </c>
      <c r="I47" s="828">
        <f t="shared" si="0"/>
        <v>39.809592178207929</v>
      </c>
      <c r="J47" s="828">
        <f t="shared" si="1"/>
        <v>45.609547294933826</v>
      </c>
      <c r="K47" s="456"/>
      <c r="L47" s="456"/>
      <c r="M47" s="409"/>
      <c r="N47" s="409"/>
      <c r="O47" s="409"/>
      <c r="P47" s="409"/>
    </row>
    <row r="48" spans="2:16" ht="39" x14ac:dyDescent="0.25">
      <c r="B48" s="347" t="s">
        <v>498</v>
      </c>
      <c r="C48" s="790">
        <v>34655875</v>
      </c>
      <c r="D48" s="790">
        <v>461514</v>
      </c>
      <c r="E48" s="790">
        <v>17700506</v>
      </c>
      <c r="F48" s="790">
        <v>210403</v>
      </c>
      <c r="G48" s="790">
        <v>13055604</v>
      </c>
      <c r="H48" s="790">
        <v>197326</v>
      </c>
      <c r="I48" s="828">
        <f t="shared" si="0"/>
        <v>51.075051488384005</v>
      </c>
      <c r="J48" s="828">
        <f t="shared" si="1"/>
        <v>37.672123413418362</v>
      </c>
      <c r="K48" s="828">
        <f>F48/D48*100</f>
        <v>45.589732922511558</v>
      </c>
      <c r="L48" s="828">
        <f>H48/D48*100</f>
        <v>42.756232747002258</v>
      </c>
      <c r="M48" s="409"/>
      <c r="N48" s="409"/>
      <c r="O48" s="409"/>
      <c r="P48" s="409"/>
    </row>
    <row r="49" spans="2:16" ht="26.25" x14ac:dyDescent="0.25">
      <c r="B49" s="347" t="s">
        <v>499</v>
      </c>
      <c r="C49" s="790">
        <v>4349764</v>
      </c>
      <c r="D49" s="793" t="s">
        <v>510</v>
      </c>
      <c r="E49" s="790">
        <v>2058005</v>
      </c>
      <c r="F49" s="793" t="s">
        <v>510</v>
      </c>
      <c r="G49" s="790">
        <v>1670096</v>
      </c>
      <c r="H49" s="793" t="s">
        <v>510</v>
      </c>
      <c r="I49" s="828">
        <f t="shared" si="0"/>
        <v>47.313026637767017</v>
      </c>
      <c r="J49" s="828">
        <f t="shared" si="1"/>
        <v>38.395094538462317</v>
      </c>
      <c r="K49" s="456"/>
      <c r="L49" s="456"/>
      <c r="M49" s="409"/>
      <c r="N49" s="409"/>
      <c r="O49" s="409"/>
      <c r="P49" s="409"/>
    </row>
    <row r="50" spans="2:16" ht="39" x14ac:dyDescent="0.25">
      <c r="B50" s="347" t="s">
        <v>500</v>
      </c>
      <c r="C50" s="790">
        <v>3246901</v>
      </c>
      <c r="D50" s="790">
        <v>317218</v>
      </c>
      <c r="E50" s="790">
        <v>1549947</v>
      </c>
      <c r="F50" s="790">
        <v>110552</v>
      </c>
      <c r="G50" s="790">
        <v>1194902</v>
      </c>
      <c r="H50" s="790">
        <v>129622</v>
      </c>
      <c r="I50" s="828">
        <f t="shared" si="0"/>
        <v>47.736195221227874</v>
      </c>
      <c r="J50" s="828">
        <f t="shared" si="1"/>
        <v>36.801306846128043</v>
      </c>
      <c r="K50" s="828">
        <f>F50/D50*100</f>
        <v>34.850481372431574</v>
      </c>
      <c r="L50" s="828">
        <f>H50/D50*100</f>
        <v>40.862120056238929</v>
      </c>
      <c r="M50" s="409"/>
      <c r="N50" s="409"/>
      <c r="O50" s="409"/>
      <c r="P50" s="409"/>
    </row>
    <row r="51" spans="2:16" ht="26.25" x14ac:dyDescent="0.25">
      <c r="B51" s="347" t="s">
        <v>501</v>
      </c>
      <c r="C51" s="790">
        <v>10488344</v>
      </c>
      <c r="D51" s="790">
        <v>2097203</v>
      </c>
      <c r="E51" s="790">
        <v>5954368</v>
      </c>
      <c r="F51" s="790">
        <v>723738</v>
      </c>
      <c r="G51" s="790">
        <v>3608013</v>
      </c>
      <c r="H51" s="790">
        <v>1164288</v>
      </c>
      <c r="I51" s="828">
        <f>E51/C51*100</f>
        <v>56.771288203361749</v>
      </c>
      <c r="J51" s="828">
        <f t="shared" si="1"/>
        <v>34.400216087496752</v>
      </c>
      <c r="K51" s="828">
        <f>F51/D51*100</f>
        <v>34.50967789002781</v>
      </c>
      <c r="L51" s="828">
        <f>H51/D51*100</f>
        <v>55.516228042778884</v>
      </c>
      <c r="M51" s="409"/>
      <c r="N51" s="409"/>
      <c r="O51" s="409"/>
      <c r="P51" s="409"/>
    </row>
    <row r="52" spans="2:16" ht="26.25" x14ac:dyDescent="0.25">
      <c r="B52" s="347" t="s">
        <v>502</v>
      </c>
      <c r="C52" s="790">
        <v>1215566</v>
      </c>
      <c r="D52" s="790">
        <v>106406</v>
      </c>
      <c r="E52" s="790">
        <v>547415</v>
      </c>
      <c r="F52" s="790">
        <v>38445</v>
      </c>
      <c r="G52" s="790">
        <v>500972</v>
      </c>
      <c r="H52" s="790">
        <v>48669</v>
      </c>
      <c r="I52" s="828">
        <f t="shared" si="0"/>
        <v>45.03375382332181</v>
      </c>
      <c r="J52" s="828">
        <f t="shared" si="1"/>
        <v>41.213064531255398</v>
      </c>
      <c r="K52" s="828"/>
      <c r="L52" s="828"/>
      <c r="M52" s="409"/>
      <c r="N52" s="409"/>
      <c r="O52" s="409"/>
      <c r="P52" s="409"/>
    </row>
    <row r="53" spans="2:16" x14ac:dyDescent="0.25">
      <c r="B53" s="347" t="s">
        <v>522</v>
      </c>
      <c r="C53" s="790">
        <v>345108</v>
      </c>
      <c r="D53" s="793" t="s">
        <v>510</v>
      </c>
      <c r="E53" s="790">
        <v>101373</v>
      </c>
      <c r="F53" s="793" t="s">
        <v>510</v>
      </c>
      <c r="G53" s="790">
        <v>150496</v>
      </c>
      <c r="H53" s="793" t="s">
        <v>510</v>
      </c>
      <c r="I53" s="828">
        <f t="shared" si="0"/>
        <v>29.374282833200045</v>
      </c>
      <c r="J53" s="828">
        <f t="shared" si="1"/>
        <v>43.608377667280969</v>
      </c>
      <c r="K53" s="456"/>
      <c r="L53" s="456"/>
      <c r="M53" s="409"/>
      <c r="N53" s="409"/>
      <c r="O53" s="409"/>
      <c r="P53" s="409"/>
    </row>
    <row r="54" spans="2:16" x14ac:dyDescent="0.25">
      <c r="B54" s="347" t="s">
        <v>523</v>
      </c>
      <c r="C54" s="790">
        <v>245478</v>
      </c>
      <c r="D54" s="793" t="s">
        <v>510</v>
      </c>
      <c r="E54" s="790">
        <v>94965</v>
      </c>
      <c r="F54" s="793" t="s">
        <v>510</v>
      </c>
      <c r="G54" s="790">
        <v>108137</v>
      </c>
      <c r="H54" s="793" t="s">
        <v>510</v>
      </c>
      <c r="I54" s="828">
        <f t="shared" si="0"/>
        <v>38.685747806320734</v>
      </c>
      <c r="J54" s="828">
        <f t="shared" si="1"/>
        <v>44.051605439183959</v>
      </c>
      <c r="K54" s="456"/>
      <c r="L54" s="456"/>
      <c r="M54" s="409"/>
      <c r="N54" s="409"/>
      <c r="O54" s="409"/>
      <c r="P54" s="409"/>
    </row>
    <row r="55" spans="2:16" x14ac:dyDescent="0.25">
      <c r="B55" s="409"/>
      <c r="C55" s="409"/>
      <c r="D55" s="409"/>
      <c r="E55" s="409"/>
      <c r="F55" s="409"/>
      <c r="G55" s="409"/>
      <c r="H55" s="409"/>
      <c r="I55" s="828"/>
      <c r="J55" s="828"/>
      <c r="K55" s="456"/>
      <c r="L55" s="456"/>
      <c r="M55" s="409"/>
      <c r="N55" s="409"/>
      <c r="O55" s="409"/>
      <c r="P55" s="409"/>
    </row>
    <row r="56" spans="2:16" ht="45" customHeight="1" x14ac:dyDescent="0.25">
      <c r="B56" s="835" t="s">
        <v>592</v>
      </c>
      <c r="C56" s="409"/>
      <c r="D56" s="447">
        <f>D35-D41-D44-D48-D50-D51</f>
        <v>1380379</v>
      </c>
      <c r="E56" s="409"/>
      <c r="F56" s="447">
        <f>F35-F41-F44-F48-F50-F51</f>
        <v>532628</v>
      </c>
      <c r="G56" s="409"/>
      <c r="H56" s="409"/>
      <c r="I56" s="828"/>
      <c r="J56" s="828">
        <f>F56/D56*100</f>
        <v>38.585634814786374</v>
      </c>
      <c r="K56" s="828">
        <f>F56/D56*100</f>
        <v>38.585634814786374</v>
      </c>
      <c r="L56" s="456"/>
      <c r="M56" s="409"/>
      <c r="N56" s="409"/>
      <c r="O56" s="409"/>
      <c r="P56" s="409"/>
    </row>
    <row r="57" spans="2:16" x14ac:dyDescent="0.25">
      <c r="B57" s="409"/>
      <c r="C57" s="409"/>
      <c r="D57" s="409"/>
      <c r="E57" s="409"/>
      <c r="F57" s="409"/>
      <c r="G57" s="409"/>
      <c r="H57" s="409"/>
      <c r="I57" s="828"/>
      <c r="J57" s="828"/>
      <c r="K57" s="456"/>
      <c r="L57" s="456"/>
      <c r="M57" s="409"/>
      <c r="N57" s="409"/>
      <c r="O57" s="409"/>
      <c r="P57" s="409"/>
    </row>
    <row r="58" spans="2:16" ht="41.25" customHeight="1" x14ac:dyDescent="0.25">
      <c r="B58" s="835" t="s">
        <v>593</v>
      </c>
      <c r="C58" s="409"/>
      <c r="D58" s="447">
        <f>D35-D41-D42-D48-D50-D51</f>
        <v>1335129</v>
      </c>
      <c r="E58" s="409"/>
      <c r="F58" s="409"/>
      <c r="G58" s="409"/>
      <c r="H58" s="447">
        <f>H35-H41-H42-H48-H50-H51</f>
        <v>461882</v>
      </c>
      <c r="I58" s="828"/>
      <c r="J58" s="828"/>
      <c r="K58" s="456"/>
      <c r="L58" s="828">
        <f>H58/D58*100</f>
        <v>34.594559776620834</v>
      </c>
      <c r="M58" s="409"/>
      <c r="N58" s="409"/>
      <c r="O58" s="409"/>
      <c r="P58" s="409"/>
    </row>
    <row r="59" spans="2:16" x14ac:dyDescent="0.25"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Y56"/>
  <sheetViews>
    <sheetView topLeftCell="C1" workbookViewId="0">
      <selection activeCell="J8" sqref="J8"/>
    </sheetView>
  </sheetViews>
  <sheetFormatPr baseColWidth="10" defaultRowHeight="13.5" x14ac:dyDescent="0.25"/>
  <cols>
    <col min="1" max="1" width="3.7109375" customWidth="1"/>
    <col min="2" max="2" width="28.140625" customWidth="1"/>
    <col min="3" max="4" width="14.28515625" customWidth="1"/>
    <col min="12" max="12" width="13" customWidth="1"/>
    <col min="13" max="13" width="14.7109375" customWidth="1"/>
    <col min="14" max="14" width="17" customWidth="1"/>
    <col min="15" max="15" width="14.85546875" customWidth="1"/>
  </cols>
  <sheetData>
    <row r="1" spans="2:25" x14ac:dyDescent="0.25">
      <c r="I1" s="409"/>
      <c r="J1" s="409"/>
      <c r="K1" s="409"/>
      <c r="L1" s="409"/>
      <c r="M1" s="409"/>
      <c r="N1" s="409"/>
      <c r="O1" s="409"/>
    </row>
    <row r="2" spans="2:25" x14ac:dyDescent="0.25">
      <c r="B2" s="43" t="s">
        <v>422</v>
      </c>
      <c r="I2" s="409"/>
      <c r="J2" s="409"/>
      <c r="K2" s="409"/>
      <c r="L2" s="409"/>
      <c r="M2" s="409"/>
      <c r="N2" s="409"/>
      <c r="O2" s="409"/>
    </row>
    <row r="3" spans="2:25" ht="14.25" thickBot="1" x14ac:dyDescent="0.3">
      <c r="B3" s="44" t="s">
        <v>423</v>
      </c>
      <c r="I3" s="409"/>
      <c r="J3" s="409"/>
      <c r="K3" s="409"/>
      <c r="L3" s="409"/>
      <c r="M3" s="409"/>
      <c r="N3" s="409"/>
      <c r="O3" s="409"/>
    </row>
    <row r="4" spans="2:25" ht="14.25" thickBot="1" x14ac:dyDescent="0.3">
      <c r="I4" s="409"/>
      <c r="J4" s="409"/>
      <c r="K4" s="409"/>
      <c r="L4" s="409"/>
      <c r="M4" s="409"/>
      <c r="N4" s="409"/>
      <c r="O4" s="409"/>
      <c r="W4" s="297"/>
    </row>
    <row r="5" spans="2:25" ht="18.75" thickBot="1" x14ac:dyDescent="0.3">
      <c r="B5" s="1003"/>
      <c r="C5" s="1022" t="s">
        <v>18</v>
      </c>
      <c r="D5" s="1023"/>
      <c r="E5" s="1022" t="s">
        <v>21</v>
      </c>
      <c r="F5" s="1024"/>
      <c r="G5" s="978" t="s">
        <v>828</v>
      </c>
      <c r="H5" s="979" t="s">
        <v>829</v>
      </c>
      <c r="I5" s="979" t="s">
        <v>830</v>
      </c>
      <c r="J5" s="980" t="s">
        <v>830</v>
      </c>
      <c r="K5" s="409"/>
      <c r="L5" s="838" t="s">
        <v>719</v>
      </c>
      <c r="M5" s="839"/>
      <c r="N5" s="840"/>
      <c r="O5" s="409"/>
      <c r="P5" s="409"/>
      <c r="W5" s="297"/>
      <c r="Y5" s="297"/>
    </row>
    <row r="6" spans="2:25" ht="18.75" thickBot="1" x14ac:dyDescent="0.3">
      <c r="B6" s="1005"/>
      <c r="C6" s="172">
        <v>2015</v>
      </c>
      <c r="D6" s="156">
        <v>2016</v>
      </c>
      <c r="E6" s="178">
        <v>2015</v>
      </c>
      <c r="F6" s="153">
        <v>2016</v>
      </c>
      <c r="G6" s="981" t="s">
        <v>783</v>
      </c>
      <c r="H6" s="384" t="s">
        <v>783</v>
      </c>
      <c r="I6" s="384">
        <v>2015</v>
      </c>
      <c r="J6" s="982">
        <v>2016</v>
      </c>
      <c r="K6" s="409"/>
      <c r="L6" s="838" t="s">
        <v>720</v>
      </c>
      <c r="M6" s="841"/>
      <c r="N6" s="842"/>
      <c r="O6" s="409"/>
      <c r="P6" s="409"/>
    </row>
    <row r="7" spans="2:25" ht="20.25" thickBot="1" x14ac:dyDescent="0.3">
      <c r="B7" s="151" t="s">
        <v>214</v>
      </c>
      <c r="C7" s="24">
        <v>750949.64</v>
      </c>
      <c r="D7" s="24">
        <v>899250</v>
      </c>
      <c r="E7" s="179">
        <v>26021818.170000002</v>
      </c>
      <c r="F7" s="59">
        <v>28154445.43</v>
      </c>
      <c r="G7" s="983">
        <f>D7/C7-1</f>
        <v>0.1974837620269716</v>
      </c>
      <c r="H7" s="522">
        <f>F7/E7-1</f>
        <v>8.1955351700161216E-2</v>
      </c>
      <c r="I7" s="522">
        <f>C7/$E7</f>
        <v>2.8858461583816376E-2</v>
      </c>
      <c r="J7" s="984">
        <f>D7/F7</f>
        <v>3.1939893905415136E-2</v>
      </c>
      <c r="K7" s="409"/>
      <c r="L7" s="843"/>
      <c r="M7" s="843"/>
      <c r="N7" s="844" t="s">
        <v>569</v>
      </c>
      <c r="O7" s="409"/>
      <c r="P7" s="409"/>
    </row>
    <row r="8" spans="2:25" ht="42" customHeight="1" x14ac:dyDescent="0.25">
      <c r="B8" s="27" t="s">
        <v>341</v>
      </c>
      <c r="C8" s="401">
        <f>SUM(C9:C16)</f>
        <v>99.999999999999986</v>
      </c>
      <c r="D8" s="401">
        <f t="shared" ref="D8:E8" si="0">SUM(D9:D16)</f>
        <v>100</v>
      </c>
      <c r="E8" s="401">
        <f t="shared" si="0"/>
        <v>99.999999999999986</v>
      </c>
      <c r="F8" s="977">
        <f>SUM(F9:F16)</f>
        <v>100</v>
      </c>
      <c r="G8" s="985"/>
      <c r="H8" s="45"/>
      <c r="I8" s="45"/>
      <c r="J8" s="986"/>
      <c r="L8" s="845"/>
      <c r="M8" s="845"/>
      <c r="N8" s="846" t="s">
        <v>721</v>
      </c>
      <c r="O8" s="409"/>
      <c r="P8" s="409"/>
    </row>
    <row r="9" spans="2:25" ht="21.75" customHeight="1" x14ac:dyDescent="0.25">
      <c r="B9" s="30" t="s">
        <v>342</v>
      </c>
      <c r="C9" s="266">
        <v>2.7</v>
      </c>
      <c r="D9" s="266">
        <v>1.9</v>
      </c>
      <c r="E9" s="280">
        <v>4.5</v>
      </c>
      <c r="F9" s="271">
        <v>4.3</v>
      </c>
      <c r="G9" s="985"/>
      <c r="H9" s="45"/>
      <c r="I9" s="45"/>
      <c r="J9" s="986"/>
      <c r="L9" s="847" t="s">
        <v>556</v>
      </c>
      <c r="M9" s="841"/>
      <c r="N9" s="848">
        <v>899249916</v>
      </c>
      <c r="O9" s="409"/>
      <c r="P9" s="409"/>
    </row>
    <row r="10" spans="2:25" ht="21.75" customHeight="1" x14ac:dyDescent="0.25">
      <c r="B10" s="34" t="s">
        <v>218</v>
      </c>
      <c r="C10" s="268">
        <v>24.7</v>
      </c>
      <c r="D10" s="268">
        <v>23.6</v>
      </c>
      <c r="E10" s="281">
        <v>23.5</v>
      </c>
      <c r="F10" s="270">
        <v>21.6</v>
      </c>
      <c r="G10" s="985"/>
      <c r="H10" s="45"/>
      <c r="I10" s="45"/>
      <c r="J10" s="986"/>
      <c r="L10" s="849" t="s">
        <v>558</v>
      </c>
      <c r="M10" s="841"/>
      <c r="N10" s="850">
        <v>16966326</v>
      </c>
      <c r="O10" s="408">
        <f t="shared" ref="O10:O16" si="1">N10/$N$9</f>
        <v>1.8867197759071017E-2</v>
      </c>
      <c r="P10" s="409"/>
    </row>
    <row r="11" spans="2:25" ht="21.75" customHeight="1" x14ac:dyDescent="0.25">
      <c r="B11" s="30" t="s">
        <v>219</v>
      </c>
      <c r="C11" s="266">
        <v>26.2</v>
      </c>
      <c r="D11" s="266">
        <v>26</v>
      </c>
      <c r="E11" s="280">
        <v>22.6</v>
      </c>
      <c r="F11" s="271">
        <v>23.3</v>
      </c>
      <c r="G11" s="985"/>
      <c r="H11" s="45"/>
      <c r="I11" s="45"/>
      <c r="J11" s="986"/>
      <c r="L11" s="851" t="s">
        <v>559</v>
      </c>
      <c r="M11" s="841"/>
      <c r="N11" s="852">
        <v>234244293</v>
      </c>
      <c r="O11" s="408">
        <f t="shared" si="1"/>
        <v>0.2604885347578948</v>
      </c>
      <c r="P11" s="409"/>
    </row>
    <row r="12" spans="2:25" ht="21.75" customHeight="1" x14ac:dyDescent="0.25">
      <c r="B12" s="34" t="s">
        <v>220</v>
      </c>
      <c r="C12" s="268">
        <v>30.1</v>
      </c>
      <c r="D12" s="268">
        <v>27.5</v>
      </c>
      <c r="E12" s="281">
        <v>29.2</v>
      </c>
      <c r="F12" s="270">
        <v>26.1</v>
      </c>
      <c r="G12" s="985"/>
      <c r="H12" s="45"/>
      <c r="I12" s="45"/>
      <c r="J12" s="986"/>
      <c r="L12" s="851" t="s">
        <v>560</v>
      </c>
      <c r="M12" s="841"/>
      <c r="N12" s="852">
        <v>212662142</v>
      </c>
      <c r="O12" s="408">
        <f t="shared" si="1"/>
        <v>0.2364883645983015</v>
      </c>
      <c r="P12" s="409"/>
    </row>
    <row r="13" spans="2:25" ht="21.75" customHeight="1" x14ac:dyDescent="0.25">
      <c r="B13" s="30" t="s">
        <v>343</v>
      </c>
      <c r="C13" s="266" t="s">
        <v>97</v>
      </c>
      <c r="D13" s="282" t="s">
        <v>97</v>
      </c>
      <c r="E13" s="280" t="s">
        <v>718</v>
      </c>
      <c r="F13" s="283" t="s">
        <v>97</v>
      </c>
      <c r="G13" s="985"/>
      <c r="H13" s="45"/>
      <c r="I13" s="45"/>
      <c r="J13" s="986"/>
      <c r="L13" s="851" t="s">
        <v>561</v>
      </c>
      <c r="M13" s="841"/>
      <c r="N13" s="852">
        <v>247417084</v>
      </c>
      <c r="O13" s="408">
        <f t="shared" si="1"/>
        <v>0.27513717777205776</v>
      </c>
      <c r="P13" s="409"/>
    </row>
    <row r="14" spans="2:25" ht="21.75" customHeight="1" x14ac:dyDescent="0.25">
      <c r="B14" s="34" t="s">
        <v>344</v>
      </c>
      <c r="C14" s="268">
        <v>3.8</v>
      </c>
      <c r="D14" s="268">
        <v>4</v>
      </c>
      <c r="E14" s="281">
        <v>3.8</v>
      </c>
      <c r="F14" s="270">
        <v>3.6</v>
      </c>
      <c r="G14" s="985"/>
      <c r="H14" s="45"/>
      <c r="I14" s="45"/>
      <c r="J14" s="986"/>
      <c r="L14" s="853" t="s">
        <v>562</v>
      </c>
      <c r="M14" s="841"/>
      <c r="N14" s="854">
        <v>35820102</v>
      </c>
      <c r="O14" s="408">
        <f t="shared" si="1"/>
        <v>3.9833311477340191E-2</v>
      </c>
      <c r="P14" s="409"/>
    </row>
    <row r="15" spans="2:25" ht="21.75" customHeight="1" x14ac:dyDescent="0.25">
      <c r="B15" s="30" t="s">
        <v>345</v>
      </c>
      <c r="C15" s="266">
        <v>2.7</v>
      </c>
      <c r="D15" s="266">
        <v>0.3</v>
      </c>
      <c r="E15" s="280">
        <v>2.6</v>
      </c>
      <c r="F15" s="271">
        <v>1.6</v>
      </c>
      <c r="G15" s="985"/>
      <c r="H15" s="45"/>
      <c r="I15" s="45"/>
      <c r="J15" s="986"/>
      <c r="L15" s="855" t="s">
        <v>563</v>
      </c>
      <c r="M15" s="841"/>
      <c r="N15" s="852">
        <v>2966229</v>
      </c>
      <c r="O15" s="408">
        <f t="shared" si="1"/>
        <v>3.2985591071214514E-3</v>
      </c>
      <c r="P15" s="409"/>
    </row>
    <row r="16" spans="2:25" ht="21.75" customHeight="1" thickBot="1" x14ac:dyDescent="0.3">
      <c r="B16" s="118" t="s">
        <v>346</v>
      </c>
      <c r="C16" s="284">
        <v>9.8000000000000007</v>
      </c>
      <c r="D16" s="284">
        <v>16.7</v>
      </c>
      <c r="E16" s="285">
        <v>13.8</v>
      </c>
      <c r="F16" s="286">
        <v>19.5</v>
      </c>
      <c r="G16" s="985"/>
      <c r="H16" s="45"/>
      <c r="I16" s="384" t="s">
        <v>831</v>
      </c>
      <c r="J16" s="986"/>
      <c r="L16" s="853" t="s">
        <v>564</v>
      </c>
      <c r="M16" s="856"/>
      <c r="N16" s="854">
        <v>149173740</v>
      </c>
      <c r="O16" s="408">
        <f t="shared" si="1"/>
        <v>0.16588685452821328</v>
      </c>
      <c r="P16" s="409"/>
    </row>
    <row r="17" spans="2:20" ht="21.75" customHeight="1" x14ac:dyDescent="0.25">
      <c r="B17" s="30" t="s">
        <v>347</v>
      </c>
      <c r="C17" s="266">
        <v>180.3</v>
      </c>
      <c r="D17" s="266">
        <v>185.19</v>
      </c>
      <c r="E17" s="280">
        <v>162.30000000000001</v>
      </c>
      <c r="F17" s="271">
        <v>169.38</v>
      </c>
      <c r="G17" s="983">
        <f>D17/C17-1</f>
        <v>2.712146422628936E-2</v>
      </c>
      <c r="H17" s="522">
        <f>F17/E17-1</f>
        <v>4.3622920517560004E-2</v>
      </c>
      <c r="I17" s="522">
        <f>C17/E17-1</f>
        <v>0.11090573012939009</v>
      </c>
      <c r="J17" s="987"/>
      <c r="N17" s="409"/>
      <c r="O17" s="409"/>
    </row>
    <row r="18" spans="2:20" ht="21.75" customHeight="1" thickBot="1" x14ac:dyDescent="0.3">
      <c r="B18" s="112" t="s">
        <v>348</v>
      </c>
      <c r="C18" s="278">
        <v>54.5</v>
      </c>
      <c r="D18" s="278">
        <v>52.14</v>
      </c>
      <c r="E18" s="287">
        <v>42.2</v>
      </c>
      <c r="F18" s="279">
        <v>43.78</v>
      </c>
      <c r="G18" s="988">
        <f>D18/C18-1</f>
        <v>-4.330275229357794E-2</v>
      </c>
      <c r="H18" s="989">
        <f>F18/E18-1</f>
        <v>3.744075829383875E-2</v>
      </c>
      <c r="I18" s="989">
        <f>D18/F18-1</f>
        <v>0.19095477386934667</v>
      </c>
      <c r="J18" s="990"/>
      <c r="N18" s="409"/>
      <c r="O18" s="409"/>
    </row>
    <row r="19" spans="2:20" x14ac:dyDescent="0.25">
      <c r="B19" s="1043" t="s">
        <v>425</v>
      </c>
      <c r="C19" s="1043"/>
      <c r="D19" s="1043"/>
      <c r="E19" s="1043"/>
      <c r="F19" s="1043"/>
      <c r="N19" s="409"/>
      <c r="O19" s="409"/>
    </row>
    <row r="20" spans="2:20" ht="18" customHeight="1" x14ac:dyDescent="0.25">
      <c r="B20" s="1039" t="s">
        <v>349</v>
      </c>
      <c r="C20" s="1039"/>
      <c r="D20" s="1039"/>
      <c r="E20" s="1039"/>
      <c r="F20" s="1039"/>
      <c r="I20" s="409"/>
      <c r="J20" s="409"/>
      <c r="K20" s="409"/>
      <c r="L20" s="409"/>
      <c r="M20" s="409"/>
      <c r="N20" s="409"/>
      <c r="O20" s="409"/>
    </row>
    <row r="21" spans="2:20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</row>
    <row r="22" spans="2:20" ht="13.5" customHeight="1" x14ac:dyDescent="0.25">
      <c r="B22" s="701" t="s">
        <v>551</v>
      </c>
      <c r="C22" s="706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</row>
    <row r="23" spans="2:20" ht="13.5" customHeight="1" x14ac:dyDescent="0.25">
      <c r="B23" s="702" t="s">
        <v>552</v>
      </c>
      <c r="C23" s="707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</row>
    <row r="24" spans="2:20" ht="15" customHeight="1" x14ac:dyDescent="0.25">
      <c r="B24" s="703" t="s">
        <v>507</v>
      </c>
      <c r="C24" s="708"/>
      <c r="D24" s="708"/>
      <c r="E24" s="708"/>
      <c r="F24" s="708"/>
      <c r="G24" s="708"/>
      <c r="H24" s="708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</row>
    <row r="25" spans="2:20" ht="13.5" customHeight="1" x14ac:dyDescent="0.25">
      <c r="B25" s="704" t="s">
        <v>553</v>
      </c>
      <c r="C25" s="709"/>
      <c r="D25" s="709"/>
      <c r="E25" s="709"/>
      <c r="F25" s="709"/>
      <c r="G25" s="709"/>
      <c r="H25" s="7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</row>
    <row r="26" spans="2:20" ht="15" customHeight="1" x14ac:dyDescent="0.25">
      <c r="B26" s="705" t="s">
        <v>554</v>
      </c>
      <c r="C26" s="710"/>
      <c r="D26" s="710"/>
      <c r="E26" s="710"/>
      <c r="F26" s="710"/>
      <c r="G26" s="710"/>
      <c r="H26" s="710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</row>
    <row r="27" spans="2:20" ht="15" customHeight="1" x14ac:dyDescent="0.25">
      <c r="B27" s="703" t="s">
        <v>507</v>
      </c>
      <c r="C27" s="708"/>
      <c r="D27" s="708"/>
      <c r="E27" s="708"/>
      <c r="F27" s="708"/>
      <c r="G27" s="708"/>
      <c r="H27" s="708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</row>
    <row r="28" spans="2:20" ht="13.5" customHeight="1" x14ac:dyDescent="0.25">
      <c r="B28" s="711" t="s">
        <v>510</v>
      </c>
      <c r="C28" s="712" t="s">
        <v>556</v>
      </c>
      <c r="D28" s="717"/>
      <c r="E28" s="712" t="s">
        <v>558</v>
      </c>
      <c r="F28" s="717"/>
      <c r="G28" s="712" t="s">
        <v>559</v>
      </c>
      <c r="H28" s="717"/>
      <c r="I28" s="712" t="s">
        <v>560</v>
      </c>
      <c r="J28" s="717"/>
      <c r="K28" s="712" t="s">
        <v>561</v>
      </c>
      <c r="L28" s="717"/>
      <c r="M28" s="712" t="s">
        <v>562</v>
      </c>
      <c r="N28" s="717"/>
      <c r="O28" s="712" t="s">
        <v>563</v>
      </c>
      <c r="P28" s="717"/>
      <c r="Q28" s="712" t="s">
        <v>564</v>
      </c>
      <c r="R28" s="717"/>
      <c r="S28" s="409"/>
      <c r="T28" s="409"/>
    </row>
    <row r="29" spans="2:20" ht="15" customHeight="1" x14ac:dyDescent="0.25">
      <c r="B29" s="711" t="s">
        <v>510</v>
      </c>
      <c r="C29" s="358" t="s">
        <v>557</v>
      </c>
      <c r="D29" s="718"/>
      <c r="E29" s="358" t="s">
        <v>557</v>
      </c>
      <c r="F29" s="718"/>
      <c r="G29" s="358" t="s">
        <v>557</v>
      </c>
      <c r="H29" s="718"/>
      <c r="I29" s="358" t="s">
        <v>557</v>
      </c>
      <c r="J29" s="718"/>
      <c r="K29" s="358" t="s">
        <v>557</v>
      </c>
      <c r="L29" s="718"/>
      <c r="M29" s="358" t="s">
        <v>557</v>
      </c>
      <c r="N29" s="718"/>
      <c r="O29" s="358" t="s">
        <v>557</v>
      </c>
      <c r="P29" s="718"/>
      <c r="Q29" s="358" t="s">
        <v>557</v>
      </c>
      <c r="R29" s="718"/>
      <c r="S29" s="409"/>
      <c r="T29" s="409"/>
    </row>
    <row r="30" spans="2:20" ht="13.5" customHeight="1" x14ac:dyDescent="0.25">
      <c r="B30" s="711" t="s">
        <v>510</v>
      </c>
      <c r="C30" s="714" t="s">
        <v>517</v>
      </c>
      <c r="D30" s="714" t="s">
        <v>518</v>
      </c>
      <c r="E30" s="714" t="s">
        <v>517</v>
      </c>
      <c r="F30" s="714" t="s">
        <v>518</v>
      </c>
      <c r="G30" s="714" t="s">
        <v>517</v>
      </c>
      <c r="H30" s="714" t="s">
        <v>518</v>
      </c>
      <c r="I30" s="714" t="s">
        <v>517</v>
      </c>
      <c r="J30" s="714" t="s">
        <v>518</v>
      </c>
      <c r="K30" s="714" t="s">
        <v>517</v>
      </c>
      <c r="L30" s="714" t="s">
        <v>518</v>
      </c>
      <c r="M30" s="714" t="s">
        <v>517</v>
      </c>
      <c r="N30" s="714" t="s">
        <v>518</v>
      </c>
      <c r="O30" s="714" t="s">
        <v>517</v>
      </c>
      <c r="P30" s="714" t="s">
        <v>518</v>
      </c>
      <c r="Q30" s="714" t="s">
        <v>517</v>
      </c>
      <c r="R30" s="714" t="s">
        <v>518</v>
      </c>
      <c r="S30" s="409"/>
      <c r="T30" s="409"/>
    </row>
    <row r="31" spans="2:20" ht="16.5" customHeight="1" x14ac:dyDescent="0.25">
      <c r="B31" s="712" t="s">
        <v>152</v>
      </c>
      <c r="C31" s="715"/>
      <c r="D31" s="715"/>
      <c r="E31" s="715"/>
      <c r="F31" s="715"/>
      <c r="G31" s="715"/>
      <c r="H31" s="715"/>
      <c r="I31" s="715"/>
      <c r="J31" s="715"/>
      <c r="K31" s="715"/>
      <c r="L31" s="715"/>
      <c r="M31" s="715"/>
      <c r="N31" s="715"/>
      <c r="O31" s="715"/>
      <c r="P31" s="715"/>
      <c r="Q31" s="715"/>
      <c r="R31" s="717"/>
      <c r="S31" s="409"/>
      <c r="T31" s="409"/>
    </row>
    <row r="32" spans="2:20" ht="18.75" customHeight="1" x14ac:dyDescent="0.25">
      <c r="B32" s="713" t="s">
        <v>555</v>
      </c>
      <c r="C32" s="716">
        <v>41388181.340000004</v>
      </c>
      <c r="D32" s="716">
        <v>37953241.020000003</v>
      </c>
      <c r="E32" s="716">
        <v>3524631.02</v>
      </c>
      <c r="F32" s="716">
        <v>3229005.15</v>
      </c>
      <c r="G32" s="716">
        <v>9078138.3399999999</v>
      </c>
      <c r="H32" s="716">
        <v>7892693.1699999999</v>
      </c>
      <c r="I32" s="716">
        <v>9967909.8100000005</v>
      </c>
      <c r="J32" s="716">
        <v>9512974.0999999996</v>
      </c>
      <c r="K32" s="716">
        <v>9761458.4800000004</v>
      </c>
      <c r="L32" s="716">
        <v>10074741.640000001</v>
      </c>
      <c r="M32" s="716">
        <v>1632085.04</v>
      </c>
      <c r="N32" s="716">
        <v>1582822.8</v>
      </c>
      <c r="O32" s="716">
        <v>522473.77</v>
      </c>
      <c r="P32" s="716">
        <v>926662.57</v>
      </c>
      <c r="Q32" s="716">
        <v>6901484.8899999997</v>
      </c>
      <c r="R32" s="716">
        <v>4734341.59</v>
      </c>
      <c r="S32" s="409"/>
      <c r="T32" s="409"/>
    </row>
    <row r="33" spans="2:20" ht="15.75" customHeight="1" x14ac:dyDescent="0.25">
      <c r="B33" s="712" t="s">
        <v>521</v>
      </c>
      <c r="C33" s="408">
        <f>C32/$C$32</f>
        <v>1</v>
      </c>
      <c r="D33" s="408">
        <f>D32/$D$32</f>
        <v>1</v>
      </c>
      <c r="E33" s="408">
        <f>E32/$C$32</f>
        <v>8.5160326109656501E-2</v>
      </c>
      <c r="F33" s="408">
        <f>F32/$D$32</f>
        <v>8.507850879713881E-2</v>
      </c>
      <c r="G33" s="408">
        <f>G32/$C$32</f>
        <v>0.2193413203016569</v>
      </c>
      <c r="H33" s="408">
        <f>H32/$D$32</f>
        <v>0.20795834447553063</v>
      </c>
      <c r="I33" s="408">
        <f>I32/$C$32</f>
        <v>0.24083952199094139</v>
      </c>
      <c r="J33" s="408">
        <f>J32/$D$32</f>
        <v>0.25064984819048791</v>
      </c>
      <c r="K33" s="408">
        <f>K32/$C$32</f>
        <v>0.23585135089195006</v>
      </c>
      <c r="L33" s="408">
        <f>L32/$D$32</f>
        <v>0.26545141782992843</v>
      </c>
      <c r="M33" s="408">
        <f>M32/$C$32</f>
        <v>3.9433601263910954E-2</v>
      </c>
      <c r="N33" s="408">
        <f>N32/$D$32</f>
        <v>4.1704549004547696E-2</v>
      </c>
      <c r="O33" s="408">
        <f>O32/$C$32</f>
        <v>1.2623743133527113E-2</v>
      </c>
      <c r="P33" s="408">
        <f>P32/$D$32</f>
        <v>2.4415900858418965E-2</v>
      </c>
      <c r="Q33" s="408">
        <f>Q32/$C$32</f>
        <v>0.16675013654997189</v>
      </c>
      <c r="R33" s="408">
        <f>R32/$D$32</f>
        <v>0.12474143084394744</v>
      </c>
      <c r="S33" s="409"/>
      <c r="T33" s="409"/>
    </row>
    <row r="34" spans="2:20" ht="13.5" customHeight="1" x14ac:dyDescent="0.25">
      <c r="B34" s="713" t="s">
        <v>555</v>
      </c>
      <c r="C34" s="716">
        <v>28154445.43</v>
      </c>
      <c r="D34" s="716">
        <v>26021818.170000002</v>
      </c>
      <c r="E34" s="716">
        <v>1214701.8400000001</v>
      </c>
      <c r="F34" s="716">
        <v>1170758.19</v>
      </c>
      <c r="G34" s="716">
        <v>6564989.4000000004</v>
      </c>
      <c r="H34" s="716">
        <v>5872117.7800000003</v>
      </c>
      <c r="I34" s="716">
        <v>6067526.1399999997</v>
      </c>
      <c r="J34" s="716">
        <v>6117755.3799999999</v>
      </c>
      <c r="K34" s="716">
        <v>7336962.4800000004</v>
      </c>
      <c r="L34" s="716">
        <v>7601815.6299999999</v>
      </c>
      <c r="M34" s="716">
        <v>1018066.52</v>
      </c>
      <c r="N34" s="716">
        <v>1001418.07</v>
      </c>
      <c r="O34" s="716">
        <v>440539.84</v>
      </c>
      <c r="P34" s="716">
        <v>683782.72</v>
      </c>
      <c r="Q34" s="716">
        <v>5511659.1900000004</v>
      </c>
      <c r="R34" s="716">
        <v>3574170.39</v>
      </c>
      <c r="S34" s="409"/>
      <c r="T34" s="409"/>
    </row>
    <row r="35" spans="2:20" ht="13.5" customHeight="1" x14ac:dyDescent="0.25">
      <c r="B35" s="409"/>
      <c r="C35" s="408">
        <f>C34/$C$34</f>
        <v>1</v>
      </c>
      <c r="D35" s="408">
        <f>D34/$D$34</f>
        <v>1</v>
      </c>
      <c r="E35" s="408">
        <f>E34/$C$34</f>
        <v>4.3144228964484353E-2</v>
      </c>
      <c r="F35" s="408">
        <f>F34/$D$34</f>
        <v>4.4991406148158476E-2</v>
      </c>
      <c r="G35" s="408">
        <f>G34/$C$34</f>
        <v>0.23317772024039474</v>
      </c>
      <c r="H35" s="408">
        <f>H34/$D$34</f>
        <v>0.22566131780790935</v>
      </c>
      <c r="I35" s="408">
        <f>I34/$C$34</f>
        <v>0.21550863628571923</v>
      </c>
      <c r="J35" s="408">
        <f>J34/$D$34</f>
        <v>0.23510099640358834</v>
      </c>
      <c r="K35" s="408">
        <f>K34/$C$34</f>
        <v>0.26059694545366863</v>
      </c>
      <c r="L35" s="408">
        <f>L34/$D$34</f>
        <v>0.29213237831182642</v>
      </c>
      <c r="M35" s="408">
        <f>M34/$C$34</f>
        <v>3.6160062982991598E-2</v>
      </c>
      <c r="N35" s="408">
        <f>N34/$D$34</f>
        <v>3.8483785547103445E-2</v>
      </c>
      <c r="O35" s="408">
        <f>O34/$C$34</f>
        <v>1.5647256881521888E-2</v>
      </c>
      <c r="P35" s="408">
        <f>P34/$D$34</f>
        <v>2.6277284528423862E-2</v>
      </c>
      <c r="Q35" s="408">
        <f>Q34/$C$34</f>
        <v>0.19576514848085219</v>
      </c>
      <c r="R35" s="408">
        <f>R34/$D$34</f>
        <v>0.13735283086869712</v>
      </c>
      <c r="S35" s="409"/>
      <c r="T35" s="409"/>
    </row>
    <row r="36" spans="2:20" ht="13.5" customHeight="1" x14ac:dyDescent="0.25">
      <c r="B36" s="71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</row>
    <row r="37" spans="2:20" ht="13.5" customHeight="1" x14ac:dyDescent="0.25">
      <c r="B37" s="71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</row>
    <row r="38" spans="2:20" ht="13.5" customHeight="1" x14ac:dyDescent="0.25">
      <c r="B38" s="409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</row>
    <row r="39" spans="2:20" ht="13.5" customHeight="1" x14ac:dyDescent="0.25"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</row>
    <row r="40" spans="2:20" ht="13.5" customHeight="1" x14ac:dyDescent="0.25"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</row>
    <row r="41" spans="2:20" x14ac:dyDescent="0.25"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</row>
    <row r="42" spans="2:20" x14ac:dyDescent="0.25"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</row>
    <row r="43" spans="2:20" x14ac:dyDescent="0.25"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</row>
    <row r="44" spans="2:20" x14ac:dyDescent="0.25"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</row>
    <row r="45" spans="2:20" x14ac:dyDescent="0.25"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</row>
    <row r="46" spans="2:20" x14ac:dyDescent="0.25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</row>
    <row r="47" spans="2:20" x14ac:dyDescent="0.25"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</row>
    <row r="48" spans="2:20" x14ac:dyDescent="0.25">
      <c r="B48" s="409"/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</row>
    <row r="49" spans="2:20" x14ac:dyDescent="0.25"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</row>
    <row r="50" spans="2:20" x14ac:dyDescent="0.25"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</row>
    <row r="51" spans="2:20" x14ac:dyDescent="0.25"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</row>
    <row r="52" spans="2:20" x14ac:dyDescent="0.25"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</row>
    <row r="53" spans="2:20" x14ac:dyDescent="0.25"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</row>
    <row r="54" spans="2:20" x14ac:dyDescent="0.25">
      <c r="B54" s="409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</row>
    <row r="55" spans="2:20" x14ac:dyDescent="0.25"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</row>
    <row r="56" spans="2:20" x14ac:dyDescent="0.25"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</row>
  </sheetData>
  <mergeCells count="5">
    <mergeCell ref="B5:B6"/>
    <mergeCell ref="C5:D5"/>
    <mergeCell ref="E5:F5"/>
    <mergeCell ref="B19:F19"/>
    <mergeCell ref="B20:F2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28"/>
  <sheetViews>
    <sheetView workbookViewId="0">
      <selection activeCell="L29" sqref="L29"/>
    </sheetView>
  </sheetViews>
  <sheetFormatPr baseColWidth="10" defaultRowHeight="13.5" x14ac:dyDescent="0.25"/>
  <sheetData>
    <row r="2" spans="2:2" x14ac:dyDescent="0.25">
      <c r="B2" s="43" t="s">
        <v>446</v>
      </c>
    </row>
    <row r="3" spans="2:2" ht="14.25" thickBot="1" x14ac:dyDescent="0.3">
      <c r="B3" s="44" t="s">
        <v>447</v>
      </c>
    </row>
    <row r="24" spans="2:13" x14ac:dyDescent="0.25">
      <c r="B24" s="409"/>
      <c r="C24" s="409" t="s">
        <v>350</v>
      </c>
      <c r="D24" s="409" t="s">
        <v>351</v>
      </c>
      <c r="E24" s="409" t="s">
        <v>352</v>
      </c>
      <c r="F24" s="409" t="s">
        <v>353</v>
      </c>
      <c r="G24" s="409" t="s">
        <v>354</v>
      </c>
      <c r="H24" s="409" t="s">
        <v>355</v>
      </c>
      <c r="I24" s="409" t="s">
        <v>356</v>
      </c>
      <c r="J24" s="409" t="s">
        <v>18</v>
      </c>
      <c r="K24" s="409"/>
      <c r="L24" s="409" t="s">
        <v>357</v>
      </c>
      <c r="M24" s="409"/>
    </row>
    <row r="25" spans="2:13" x14ac:dyDescent="0.25">
      <c r="B25" s="409">
        <v>2016</v>
      </c>
      <c r="C25" s="409">
        <v>49.1</v>
      </c>
      <c r="D25" s="409">
        <v>41.03</v>
      </c>
      <c r="E25" s="409">
        <v>32.700000000000003</v>
      </c>
      <c r="F25" s="409">
        <v>37.6</v>
      </c>
      <c r="G25" s="409">
        <v>40.08</v>
      </c>
      <c r="H25" s="409">
        <v>45.1</v>
      </c>
      <c r="I25" s="409">
        <v>65.75</v>
      </c>
      <c r="J25" s="409">
        <v>52.4</v>
      </c>
      <c r="K25" s="409"/>
      <c r="L25" s="409">
        <v>43.8</v>
      </c>
      <c r="M25" s="409"/>
    </row>
    <row r="26" spans="2:13" x14ac:dyDescent="0.25">
      <c r="B26" s="409">
        <v>2015</v>
      </c>
      <c r="C26" s="409">
        <v>46.6</v>
      </c>
      <c r="D26" s="409">
        <v>42.02</v>
      </c>
      <c r="E26" s="409">
        <v>33.25</v>
      </c>
      <c r="F26" s="409">
        <v>35.01</v>
      </c>
      <c r="G26" s="409">
        <v>41.8</v>
      </c>
      <c r="H26" s="409">
        <v>43.3</v>
      </c>
      <c r="I26" s="409">
        <v>59.22</v>
      </c>
      <c r="J26" s="409">
        <v>54.5</v>
      </c>
      <c r="K26" s="409"/>
      <c r="L26" s="409">
        <v>42.2</v>
      </c>
      <c r="M26" s="409"/>
    </row>
    <row r="28" spans="2:13" ht="45" x14ac:dyDescent="0.25">
      <c r="B28" s="97" t="s">
        <v>441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52"/>
  <sheetViews>
    <sheetView topLeftCell="F31" workbookViewId="0">
      <selection activeCell="N45" sqref="N45"/>
    </sheetView>
  </sheetViews>
  <sheetFormatPr baseColWidth="10" defaultRowHeight="13.5" x14ac:dyDescent="0.25"/>
  <cols>
    <col min="9" max="9" width="12.5703125" bestFit="1" customWidth="1"/>
    <col min="11" max="11" width="15.28515625" customWidth="1"/>
    <col min="12" max="13" width="19" customWidth="1"/>
  </cols>
  <sheetData>
    <row r="2" spans="2:7" x14ac:dyDescent="0.25">
      <c r="B2" s="43" t="s">
        <v>448</v>
      </c>
    </row>
    <row r="3" spans="2:7" ht="14.25" thickBot="1" x14ac:dyDescent="0.3">
      <c r="B3" s="44" t="s">
        <v>449</v>
      </c>
    </row>
    <row r="5" spans="2:7" x14ac:dyDescent="0.25">
      <c r="B5" s="141" t="s">
        <v>361</v>
      </c>
      <c r="G5" s="47" t="s">
        <v>363</v>
      </c>
    </row>
    <row r="6" spans="2:7" x14ac:dyDescent="0.25">
      <c r="B6" s="142" t="s">
        <v>362</v>
      </c>
      <c r="G6" s="48" t="s">
        <v>364</v>
      </c>
    </row>
    <row r="20" spans="2:14" x14ac:dyDescent="0.25"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</row>
    <row r="21" spans="2:14" x14ac:dyDescent="0.25">
      <c r="B21" s="409"/>
      <c r="C21" s="409" t="s">
        <v>358</v>
      </c>
      <c r="D21" s="409"/>
      <c r="E21" s="409"/>
      <c r="F21" s="409"/>
      <c r="G21" s="409"/>
      <c r="H21" s="409" t="s">
        <v>365</v>
      </c>
      <c r="I21" s="409" t="s">
        <v>366</v>
      </c>
      <c r="J21" s="409" t="s">
        <v>367</v>
      </c>
      <c r="K21" s="409"/>
      <c r="L21" s="409"/>
      <c r="M21" s="409"/>
      <c r="N21" s="409"/>
    </row>
    <row r="22" spans="2:14" x14ac:dyDescent="0.25">
      <c r="B22" s="409" t="s">
        <v>359</v>
      </c>
      <c r="C22" s="409">
        <v>5.8</v>
      </c>
      <c r="D22" s="409"/>
      <c r="E22" s="409"/>
      <c r="F22" s="409"/>
      <c r="G22" s="409" t="s">
        <v>359</v>
      </c>
      <c r="H22" s="409">
        <v>5.4</v>
      </c>
      <c r="I22" s="409">
        <v>57</v>
      </c>
      <c r="J22" s="409">
        <v>34.4</v>
      </c>
      <c r="K22" s="409"/>
      <c r="L22" s="409"/>
      <c r="M22" s="409"/>
      <c r="N22" s="409"/>
    </row>
    <row r="23" spans="2:14" x14ac:dyDescent="0.25">
      <c r="B23" s="409" t="s">
        <v>360</v>
      </c>
      <c r="C23" s="409">
        <v>2.9</v>
      </c>
      <c r="D23" s="409"/>
      <c r="E23" s="409"/>
      <c r="F23" s="409"/>
      <c r="G23" s="409" t="s">
        <v>360</v>
      </c>
      <c r="H23" s="409">
        <v>11.3</v>
      </c>
      <c r="I23" s="409">
        <v>37</v>
      </c>
      <c r="J23" s="409">
        <v>46.2</v>
      </c>
      <c r="K23" s="409"/>
      <c r="L23" s="409"/>
      <c r="M23" s="409"/>
      <c r="N23" s="409"/>
    </row>
    <row r="24" spans="2:14" x14ac:dyDescent="0.25"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</row>
    <row r="27" spans="2:14" ht="14.25" thickBot="1" x14ac:dyDescent="0.3"/>
    <row r="28" spans="2:14" ht="45" x14ac:dyDescent="0.25">
      <c r="B28" s="149" t="s">
        <v>450</v>
      </c>
    </row>
    <row r="30" spans="2:14" x14ac:dyDescent="0.25">
      <c r="G30" s="261" t="s">
        <v>835</v>
      </c>
      <c r="I30" s="261" t="s">
        <v>835</v>
      </c>
      <c r="K30" t="s">
        <v>836</v>
      </c>
      <c r="L30" t="s">
        <v>836</v>
      </c>
      <c r="M30" t="s">
        <v>836</v>
      </c>
    </row>
    <row r="31" spans="2:14" x14ac:dyDescent="0.25">
      <c r="F31" s="994"/>
      <c r="G31" s="533" t="s">
        <v>833</v>
      </c>
      <c r="H31" s="533" t="s">
        <v>832</v>
      </c>
      <c r="K31" s="533" t="s">
        <v>833</v>
      </c>
      <c r="L31" s="533" t="s">
        <v>832</v>
      </c>
      <c r="M31" s="533"/>
    </row>
    <row r="32" spans="2:14" x14ac:dyDescent="0.25">
      <c r="F32" s="994"/>
      <c r="G32" s="535">
        <v>2016</v>
      </c>
      <c r="H32" s="535">
        <v>2016</v>
      </c>
      <c r="I32" t="s">
        <v>834</v>
      </c>
      <c r="M32" t="s">
        <v>834</v>
      </c>
    </row>
    <row r="33" spans="6:13" ht="14.25" thickBot="1" x14ac:dyDescent="0.3">
      <c r="F33" s="994" t="s">
        <v>837</v>
      </c>
      <c r="G33" s="996">
        <f>SUM(G34:G50)</f>
        <v>166134302</v>
      </c>
      <c r="H33" s="996">
        <f>SUM(H34:H50)</f>
        <v>181360256</v>
      </c>
      <c r="I33" s="169">
        <f>H33/G33</f>
        <v>1.0916484664316946</v>
      </c>
      <c r="K33" s="605">
        <v>76784754</v>
      </c>
      <c r="L33" s="229">
        <v>76784754</v>
      </c>
      <c r="M33" s="169">
        <f>L33/K33</f>
        <v>1</v>
      </c>
    </row>
    <row r="34" spans="6:13" ht="26.25" thickBot="1" x14ac:dyDescent="0.3">
      <c r="F34" s="976" t="s">
        <v>486</v>
      </c>
      <c r="G34" s="462">
        <v>31761512</v>
      </c>
      <c r="H34" s="462">
        <v>28793268</v>
      </c>
      <c r="I34" s="169">
        <f>H34/G34</f>
        <v>0.9065458848432657</v>
      </c>
      <c r="K34" s="605">
        <v>15444843</v>
      </c>
      <c r="L34" s="229">
        <v>11895610</v>
      </c>
      <c r="M34" s="169">
        <f t="shared" ref="M34:M50" si="0">L34/K34</f>
        <v>0.77019947693867785</v>
      </c>
    </row>
    <row r="35" spans="6:13" ht="14.25" thickBot="1" x14ac:dyDescent="0.3">
      <c r="F35" s="976" t="s">
        <v>487</v>
      </c>
      <c r="G35" s="462">
        <v>8011707</v>
      </c>
      <c r="H35" s="462">
        <v>6696554</v>
      </c>
      <c r="I35" s="169">
        <f t="shared" ref="I35:I50" si="1">H35/G35</f>
        <v>0.83584609372259866</v>
      </c>
      <c r="K35" s="605">
        <v>3487580</v>
      </c>
      <c r="L35" s="229">
        <v>2879362</v>
      </c>
      <c r="M35" s="169">
        <f t="shared" si="0"/>
        <v>0.82560457394525721</v>
      </c>
    </row>
    <row r="36" spans="6:13" ht="39" thickBot="1" x14ac:dyDescent="0.3">
      <c r="F36" s="976" t="s">
        <v>488</v>
      </c>
      <c r="G36" s="462">
        <v>4165072</v>
      </c>
      <c r="H36" s="462">
        <v>4238012</v>
      </c>
      <c r="I36" s="169">
        <f t="shared" si="1"/>
        <v>1.0175123023083394</v>
      </c>
      <c r="K36" s="605">
        <v>2096777</v>
      </c>
      <c r="L36" s="229">
        <v>1754625</v>
      </c>
      <c r="M36" s="169">
        <f t="shared" si="0"/>
        <v>0.83682003379472403</v>
      </c>
    </row>
    <row r="37" spans="6:13" ht="26.25" thickBot="1" x14ac:dyDescent="0.3">
      <c r="F37" s="976" t="s">
        <v>489</v>
      </c>
      <c r="G37" s="462">
        <v>3237272</v>
      </c>
      <c r="H37" s="462">
        <v>3040618</v>
      </c>
      <c r="I37" s="169">
        <f t="shared" si="1"/>
        <v>0.93925317365979755</v>
      </c>
      <c r="K37" s="605">
        <v>1824755</v>
      </c>
      <c r="L37" s="229">
        <v>974197</v>
      </c>
      <c r="M37" s="169">
        <f t="shared" si="0"/>
        <v>0.53387824666873085</v>
      </c>
    </row>
    <row r="38" spans="6:13" ht="26.25" thickBot="1" x14ac:dyDescent="0.3">
      <c r="F38" s="976" t="s">
        <v>490</v>
      </c>
      <c r="G38" s="462">
        <v>5712319</v>
      </c>
      <c r="H38" s="462">
        <v>5727601</v>
      </c>
      <c r="I38" s="169">
        <f t="shared" si="1"/>
        <v>1.0026752707613142</v>
      </c>
      <c r="K38" s="605">
        <v>3084178</v>
      </c>
      <c r="L38" s="229">
        <v>2406492</v>
      </c>
      <c r="M38" s="169">
        <f t="shared" si="0"/>
        <v>0.78027014005028239</v>
      </c>
    </row>
    <row r="39" spans="6:13" ht="26.25" thickBot="1" x14ac:dyDescent="0.3">
      <c r="F39" s="976" t="s">
        <v>491</v>
      </c>
      <c r="G39" s="462">
        <v>4168632</v>
      </c>
      <c r="H39" s="462">
        <v>2204575</v>
      </c>
      <c r="I39" s="169">
        <f t="shared" si="1"/>
        <v>0.52884855271465558</v>
      </c>
      <c r="K39" s="605">
        <v>2544853</v>
      </c>
      <c r="L39" s="229">
        <v>726975</v>
      </c>
      <c r="M39" s="169">
        <f t="shared" si="0"/>
        <v>0.28566483014932492</v>
      </c>
    </row>
    <row r="40" spans="6:13" ht="26.25" thickBot="1" x14ac:dyDescent="0.3">
      <c r="F40" s="976" t="s">
        <v>492</v>
      </c>
      <c r="G40" s="462">
        <v>17173532</v>
      </c>
      <c r="H40" s="462">
        <v>11151822</v>
      </c>
      <c r="I40" s="169">
        <f t="shared" si="1"/>
        <v>0.64936100506290728</v>
      </c>
      <c r="K40" s="605">
        <v>6619958</v>
      </c>
      <c r="L40" s="229">
        <v>4073058</v>
      </c>
      <c r="M40" s="169">
        <f t="shared" si="0"/>
        <v>0.61526946243465597</v>
      </c>
    </row>
    <row r="41" spans="6:13" ht="26.25" thickBot="1" x14ac:dyDescent="0.3">
      <c r="F41" s="976" t="s">
        <v>493</v>
      </c>
      <c r="G41" s="462">
        <v>12175378</v>
      </c>
      <c r="H41" s="462">
        <v>8278442</v>
      </c>
      <c r="I41" s="169">
        <f t="shared" si="1"/>
        <v>0.67993305834118667</v>
      </c>
      <c r="K41" s="605">
        <v>5082918</v>
      </c>
      <c r="L41" s="229">
        <v>3115220</v>
      </c>
      <c r="M41" s="169">
        <f t="shared" si="0"/>
        <v>0.61288023926413926</v>
      </c>
    </row>
    <row r="42" spans="6:13" ht="26.25" thickBot="1" x14ac:dyDescent="0.3">
      <c r="F42" s="976" t="s">
        <v>494</v>
      </c>
      <c r="G42" s="462">
        <v>22390518</v>
      </c>
      <c r="H42" s="462">
        <v>28558533</v>
      </c>
      <c r="I42" s="995">
        <f t="shared" si="1"/>
        <v>1.2754744218065879</v>
      </c>
      <c r="K42" s="605">
        <v>12378592</v>
      </c>
      <c r="L42" s="229">
        <v>13433788</v>
      </c>
      <c r="M42" s="995">
        <f t="shared" si="0"/>
        <v>1.0852436205991765</v>
      </c>
    </row>
    <row r="43" spans="6:13" ht="39" thickBot="1" x14ac:dyDescent="0.3">
      <c r="F43" s="976" t="s">
        <v>495</v>
      </c>
      <c r="G43" s="462">
        <v>17184707</v>
      </c>
      <c r="H43" s="462">
        <v>15448191</v>
      </c>
      <c r="I43" s="169">
        <f t="shared" si="1"/>
        <v>0.8989499209966163</v>
      </c>
      <c r="K43" s="605">
        <v>9382050</v>
      </c>
      <c r="L43" s="229">
        <v>5892483</v>
      </c>
      <c r="M43" s="169">
        <f t="shared" si="0"/>
        <v>0.62805921946696086</v>
      </c>
    </row>
    <row r="44" spans="6:13" ht="39" thickBot="1" x14ac:dyDescent="0.3">
      <c r="F44" s="976" t="s">
        <v>496</v>
      </c>
      <c r="G44" s="462">
        <v>4758527</v>
      </c>
      <c r="H44" s="462">
        <v>4077912</v>
      </c>
      <c r="I44" s="169">
        <f t="shared" si="1"/>
        <v>0.85696939410031714</v>
      </c>
      <c r="K44" s="605">
        <v>1350993</v>
      </c>
      <c r="L44" s="229">
        <v>1367492</v>
      </c>
      <c r="M44" s="169">
        <f t="shared" si="0"/>
        <v>1.0122124985103549</v>
      </c>
    </row>
    <row r="45" spans="6:13" ht="14.25" thickBot="1" x14ac:dyDescent="0.3">
      <c r="F45" s="976" t="s">
        <v>497</v>
      </c>
      <c r="G45" s="462">
        <v>9715136</v>
      </c>
      <c r="H45" s="462">
        <v>9188278</v>
      </c>
      <c r="I45" s="169">
        <f t="shared" si="1"/>
        <v>0.94576936442269055</v>
      </c>
      <c r="K45" s="605">
        <v>3530180</v>
      </c>
      <c r="L45" s="229">
        <v>3199982</v>
      </c>
      <c r="M45" s="169">
        <f t="shared" si="0"/>
        <v>0.90646425961282429</v>
      </c>
    </row>
    <row r="46" spans="6:13" ht="39" thickBot="1" x14ac:dyDescent="0.3">
      <c r="F46" s="976" t="s">
        <v>498</v>
      </c>
      <c r="G46" s="462">
        <v>13041046</v>
      </c>
      <c r="H46" s="462">
        <v>34655875</v>
      </c>
      <c r="I46" s="995">
        <f t="shared" si="1"/>
        <v>2.657445959472883</v>
      </c>
      <c r="K46" s="605">
        <v>4506801</v>
      </c>
      <c r="L46" s="229">
        <v>15881361</v>
      </c>
      <c r="M46" s="995">
        <f t="shared" si="0"/>
        <v>3.5238655977932019</v>
      </c>
    </row>
    <row r="47" spans="6:13" ht="26.25" thickBot="1" x14ac:dyDescent="0.3">
      <c r="F47" s="976" t="s">
        <v>499</v>
      </c>
      <c r="G47" s="462">
        <v>3763658</v>
      </c>
      <c r="H47" s="462">
        <v>4349764</v>
      </c>
      <c r="I47" s="169">
        <f t="shared" si="1"/>
        <v>1.1557277520964977</v>
      </c>
      <c r="K47" s="605">
        <v>1900177</v>
      </c>
      <c r="L47" s="229">
        <v>1911149</v>
      </c>
      <c r="M47" s="169">
        <f t="shared" si="0"/>
        <v>1.0057741989298892</v>
      </c>
    </row>
    <row r="48" spans="6:13" ht="39" thickBot="1" x14ac:dyDescent="0.3">
      <c r="F48" s="976" t="s">
        <v>500</v>
      </c>
      <c r="G48" s="462">
        <v>2586215</v>
      </c>
      <c r="H48" s="462">
        <v>3246901</v>
      </c>
      <c r="I48" s="995">
        <f t="shared" si="1"/>
        <v>1.2554644528780476</v>
      </c>
      <c r="K48" s="605">
        <v>1029717</v>
      </c>
      <c r="L48" s="229">
        <v>1367080</v>
      </c>
      <c r="M48" s="995">
        <f t="shared" si="0"/>
        <v>1.3276269110833365</v>
      </c>
    </row>
    <row r="49" spans="6:13" ht="26.25" thickBot="1" x14ac:dyDescent="0.3">
      <c r="F49" s="993" t="s">
        <v>501</v>
      </c>
      <c r="G49" s="462">
        <v>4855953</v>
      </c>
      <c r="H49" s="462">
        <v>10488344</v>
      </c>
      <c r="I49" s="995">
        <f t="shared" si="1"/>
        <v>2.1598940516928398</v>
      </c>
      <c r="K49" s="605">
        <v>1795723</v>
      </c>
      <c r="L49" s="229">
        <v>5251959</v>
      </c>
      <c r="M49" s="995">
        <f t="shared" si="0"/>
        <v>2.9247044226754348</v>
      </c>
    </row>
    <row r="50" spans="6:13" ht="26.25" thickBot="1" x14ac:dyDescent="0.3">
      <c r="F50" s="976" t="s">
        <v>502</v>
      </c>
      <c r="G50" s="462">
        <v>1433118</v>
      </c>
      <c r="H50" s="462">
        <v>1215566</v>
      </c>
      <c r="I50" s="169">
        <f t="shared" si="1"/>
        <v>0.84819672908999821</v>
      </c>
      <c r="K50" s="605">
        <v>704648</v>
      </c>
      <c r="L50" s="229">
        <v>507707</v>
      </c>
      <c r="M50" s="169">
        <f t="shared" si="0"/>
        <v>0.72051151780747269</v>
      </c>
    </row>
    <row r="52" spans="6:13" x14ac:dyDescent="0.25">
      <c r="H52" s="45"/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23"/>
  <sheetViews>
    <sheetView workbookViewId="0">
      <selection activeCell="C7" sqref="C7"/>
    </sheetView>
  </sheetViews>
  <sheetFormatPr baseColWidth="10" defaultRowHeight="13.5" x14ac:dyDescent="0.25"/>
  <sheetData>
    <row r="2" spans="2:8" x14ac:dyDescent="0.25">
      <c r="B2" s="43" t="s">
        <v>452</v>
      </c>
    </row>
    <row r="3" spans="2:8" ht="14.25" thickBot="1" x14ac:dyDescent="0.3">
      <c r="B3" s="44" t="s">
        <v>453</v>
      </c>
    </row>
    <row r="5" spans="2:8" ht="48" x14ac:dyDescent="0.25">
      <c r="B5" s="145" t="s">
        <v>368</v>
      </c>
      <c r="H5" s="141" t="s">
        <v>371</v>
      </c>
    </row>
    <row r="6" spans="2:8" ht="24" x14ac:dyDescent="0.25">
      <c r="B6" s="146" t="s">
        <v>369</v>
      </c>
      <c r="H6" s="142" t="s">
        <v>372</v>
      </c>
    </row>
    <row r="18" spans="2:15" x14ac:dyDescent="0.25">
      <c r="B18" s="409"/>
      <c r="C18" s="409" t="s">
        <v>370</v>
      </c>
      <c r="D18" s="409"/>
      <c r="E18" s="409"/>
      <c r="F18" s="409"/>
      <c r="G18" s="409"/>
      <c r="H18" s="409" t="s">
        <v>373</v>
      </c>
      <c r="I18" s="409" t="s">
        <v>374</v>
      </c>
      <c r="J18" s="409" t="s">
        <v>375</v>
      </c>
      <c r="K18" s="409"/>
      <c r="L18" s="409"/>
      <c r="M18" s="409"/>
      <c r="N18" s="409"/>
      <c r="O18" s="409"/>
    </row>
    <row r="19" spans="2:15" x14ac:dyDescent="0.25">
      <c r="B19" s="409" t="s">
        <v>359</v>
      </c>
      <c r="C19" s="409">
        <v>5.0999999999999996</v>
      </c>
      <c r="D19" s="409"/>
      <c r="E19" s="409"/>
      <c r="F19" s="409"/>
      <c r="G19" s="409" t="s">
        <v>359</v>
      </c>
      <c r="H19" s="409">
        <v>40</v>
      </c>
      <c r="I19" s="409">
        <v>22.4</v>
      </c>
      <c r="J19" s="409">
        <v>21.5</v>
      </c>
      <c r="K19" s="409"/>
      <c r="L19" s="409"/>
      <c r="M19" s="409"/>
      <c r="N19" s="409"/>
      <c r="O19" s="409"/>
    </row>
    <row r="20" spans="2:15" x14ac:dyDescent="0.25">
      <c r="B20" s="409" t="s">
        <v>360</v>
      </c>
      <c r="C20" s="409">
        <v>3.6</v>
      </c>
      <c r="D20" s="409"/>
      <c r="E20" s="409"/>
      <c r="F20" s="409"/>
      <c r="G20" s="409" t="s">
        <v>360</v>
      </c>
      <c r="H20" s="409">
        <v>48.9</v>
      </c>
      <c r="I20" s="409">
        <v>14</v>
      </c>
      <c r="J20" s="409">
        <v>21.6</v>
      </c>
      <c r="K20" s="409"/>
      <c r="L20" s="409"/>
      <c r="M20" s="409"/>
      <c r="N20" s="409"/>
      <c r="O20" s="409"/>
    </row>
    <row r="21" spans="2:15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</row>
    <row r="22" spans="2:15" ht="14.25" thickBot="1" x14ac:dyDescent="0.3"/>
    <row r="23" spans="2:15" ht="45" x14ac:dyDescent="0.25">
      <c r="B23" s="149" t="s">
        <v>451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P25"/>
  <sheetViews>
    <sheetView workbookViewId="0">
      <selection activeCell="E23" sqref="E23"/>
    </sheetView>
  </sheetViews>
  <sheetFormatPr baseColWidth="10" defaultRowHeight="13.5" x14ac:dyDescent="0.25"/>
  <sheetData>
    <row r="3" spans="2:9" x14ac:dyDescent="0.25">
      <c r="B3" s="43" t="s">
        <v>454</v>
      </c>
    </row>
    <row r="4" spans="2:9" ht="14.25" thickBot="1" x14ac:dyDescent="0.3">
      <c r="B4" s="44" t="s">
        <v>455</v>
      </c>
    </row>
    <row r="6" spans="2:9" ht="60" x14ac:dyDescent="0.25">
      <c r="B6" s="143" t="s">
        <v>229</v>
      </c>
      <c r="I6" s="143" t="s">
        <v>231</v>
      </c>
    </row>
    <row r="7" spans="2:9" ht="36" x14ac:dyDescent="0.25">
      <c r="B7" s="144" t="s">
        <v>230</v>
      </c>
      <c r="I7" s="144" t="s">
        <v>232</v>
      </c>
    </row>
    <row r="18" spans="2:16" x14ac:dyDescent="0.25">
      <c r="B18" s="409"/>
      <c r="C18" s="409" t="s">
        <v>376</v>
      </c>
      <c r="D18" s="409"/>
      <c r="E18" s="409"/>
      <c r="F18" s="409"/>
      <c r="G18" s="409"/>
      <c r="H18" s="409"/>
      <c r="I18" s="409"/>
      <c r="J18" s="409" t="s">
        <v>377</v>
      </c>
      <c r="K18" s="409"/>
      <c r="L18" s="409"/>
      <c r="M18" s="409"/>
      <c r="N18" s="409"/>
      <c r="O18" s="409"/>
      <c r="P18" s="409"/>
    </row>
    <row r="19" spans="2:16" x14ac:dyDescent="0.25">
      <c r="B19" s="409" t="s">
        <v>359</v>
      </c>
      <c r="C19" s="409">
        <v>247.7</v>
      </c>
      <c r="D19" s="409"/>
      <c r="E19" s="409"/>
      <c r="F19" s="409"/>
      <c r="G19" s="409"/>
      <c r="H19" s="409"/>
      <c r="I19" s="409" t="s">
        <v>359</v>
      </c>
      <c r="J19" s="409">
        <v>48.2</v>
      </c>
      <c r="K19" s="409"/>
      <c r="L19" s="409"/>
      <c r="M19" s="409"/>
      <c r="N19" s="409"/>
      <c r="O19" s="409"/>
      <c r="P19" s="409"/>
    </row>
    <row r="20" spans="2:16" x14ac:dyDescent="0.25">
      <c r="B20" s="409" t="s">
        <v>360</v>
      </c>
      <c r="C20" s="409">
        <v>185.2</v>
      </c>
      <c r="D20" s="409"/>
      <c r="E20" s="409"/>
      <c r="F20" s="409"/>
      <c r="G20" s="409"/>
      <c r="H20" s="409"/>
      <c r="I20" s="409" t="s">
        <v>360</v>
      </c>
      <c r="J20" s="409">
        <v>52.1</v>
      </c>
      <c r="K20" s="409"/>
      <c r="L20" s="409"/>
      <c r="M20" s="409"/>
      <c r="N20" s="409"/>
      <c r="O20" s="409"/>
      <c r="P20" s="409"/>
    </row>
    <row r="21" spans="2:16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</row>
    <row r="22" spans="2:16" x14ac:dyDescent="0.25"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</row>
    <row r="23" spans="2:16" x14ac:dyDescent="0.25"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</row>
    <row r="24" spans="2:16" x14ac:dyDescent="0.25"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</row>
    <row r="25" spans="2:16" x14ac:dyDescent="0.25"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P28"/>
  <sheetViews>
    <sheetView workbookViewId="0">
      <selection activeCell="O21" sqref="O21"/>
    </sheetView>
  </sheetViews>
  <sheetFormatPr baseColWidth="10" defaultRowHeight="13.5" x14ac:dyDescent="0.25"/>
  <cols>
    <col min="2" max="2" width="19.5703125" customWidth="1"/>
    <col min="3" max="3" width="18.28515625" customWidth="1"/>
  </cols>
  <sheetData>
    <row r="2" spans="2:2" ht="61.5" customHeight="1" x14ac:dyDescent="0.25">
      <c r="B2" s="55" t="s">
        <v>392</v>
      </c>
    </row>
    <row r="3" spans="2:2" ht="60" customHeight="1" x14ac:dyDescent="0.25">
      <c r="B3" s="56" t="s">
        <v>393</v>
      </c>
    </row>
    <row r="4" spans="2:2" x14ac:dyDescent="0.25">
      <c r="B4" s="45"/>
    </row>
    <row r="23" spans="2:16" x14ac:dyDescent="0.25">
      <c r="B23" s="384"/>
      <c r="C23" s="384" t="s">
        <v>80</v>
      </c>
      <c r="D23" s="384" t="s">
        <v>81</v>
      </c>
      <c r="E23" s="409" t="s">
        <v>82</v>
      </c>
      <c r="F23" s="409" t="s">
        <v>83</v>
      </c>
      <c r="G23" s="409" t="s">
        <v>84</v>
      </c>
      <c r="H23" s="409" t="s">
        <v>85</v>
      </c>
      <c r="I23" s="409" t="s">
        <v>86</v>
      </c>
      <c r="J23" s="409" t="s">
        <v>87</v>
      </c>
      <c r="K23" s="409" t="s">
        <v>88</v>
      </c>
      <c r="L23" s="409" t="s">
        <v>89</v>
      </c>
      <c r="M23" s="409" t="s">
        <v>90</v>
      </c>
      <c r="N23" s="409" t="s">
        <v>91</v>
      </c>
      <c r="O23" s="409"/>
      <c r="P23" s="409"/>
    </row>
    <row r="24" spans="2:16" x14ac:dyDescent="0.25">
      <c r="B24" s="384" t="s">
        <v>18</v>
      </c>
      <c r="C24" s="384">
        <v>43.6</v>
      </c>
      <c r="D24" s="384">
        <v>17.2</v>
      </c>
      <c r="E24" s="409">
        <v>3.6</v>
      </c>
      <c r="F24" s="409">
        <v>1.9</v>
      </c>
      <c r="G24" s="409">
        <v>5.0999999999999996</v>
      </c>
      <c r="H24" s="409"/>
      <c r="I24" s="409">
        <v>3.3</v>
      </c>
      <c r="J24" s="409">
        <v>3.5</v>
      </c>
      <c r="K24" s="409">
        <v>21</v>
      </c>
      <c r="L24" s="409"/>
      <c r="M24" s="409">
        <v>5.0999999999999996</v>
      </c>
      <c r="N24" s="409">
        <v>0.8</v>
      </c>
      <c r="O24" s="409"/>
      <c r="P24" s="409"/>
    </row>
    <row r="25" spans="2:16" x14ac:dyDescent="0.25">
      <c r="B25" s="384" t="s">
        <v>92</v>
      </c>
      <c r="C25" s="384">
        <v>45.3</v>
      </c>
      <c r="D25" s="384">
        <v>13.1</v>
      </c>
      <c r="E25" s="409">
        <v>3.6</v>
      </c>
      <c r="F25" s="409">
        <v>4</v>
      </c>
      <c r="G25" s="409">
        <v>5.5</v>
      </c>
      <c r="H25" s="409">
        <v>0.2</v>
      </c>
      <c r="I25" s="409">
        <v>4.3</v>
      </c>
      <c r="J25" s="409">
        <v>4.9000000000000004</v>
      </c>
      <c r="K25" s="409">
        <v>18.3</v>
      </c>
      <c r="L25" s="409">
        <v>0.8</v>
      </c>
      <c r="M25" s="409">
        <v>5.5</v>
      </c>
      <c r="N25" s="409"/>
      <c r="O25" s="409"/>
      <c r="P25" s="409"/>
    </row>
    <row r="27" spans="2:16" ht="14.25" thickBot="1" x14ac:dyDescent="0.3"/>
    <row r="28" spans="2:16" ht="27" x14ac:dyDescent="0.25">
      <c r="B28" s="149" t="s">
        <v>460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P60"/>
  <sheetViews>
    <sheetView topLeftCell="A22" workbookViewId="0">
      <selection activeCell="O37" sqref="N18:O37"/>
    </sheetView>
  </sheetViews>
  <sheetFormatPr baseColWidth="10" defaultRowHeight="11.25" customHeight="1" x14ac:dyDescent="0.25"/>
  <cols>
    <col min="1" max="1" width="7.28515625" customWidth="1"/>
    <col min="2" max="2" width="19.85546875" customWidth="1"/>
    <col min="7" max="7" width="4.140625" customWidth="1"/>
    <col min="8" max="8" width="29.28515625" customWidth="1"/>
    <col min="9" max="9" width="12.42578125" customWidth="1"/>
    <col min="10" max="10" width="20.28515625" customWidth="1"/>
    <col min="14" max="14" width="24.7109375" customWidth="1"/>
    <col min="15" max="16" width="15.28515625" customWidth="1"/>
  </cols>
  <sheetData>
    <row r="2" spans="2:16" ht="11.25" customHeight="1" x14ac:dyDescent="0.25">
      <c r="H2" s="409"/>
      <c r="I2" s="456">
        <v>2015</v>
      </c>
      <c r="J2" s="456">
        <v>2016</v>
      </c>
      <c r="K2" s="456">
        <v>2015</v>
      </c>
      <c r="L2" s="456">
        <v>2016</v>
      </c>
      <c r="M2" s="456" t="s">
        <v>659</v>
      </c>
      <c r="N2" s="409"/>
      <c r="O2" s="409"/>
      <c r="P2" s="409"/>
    </row>
    <row r="3" spans="2:16" ht="11.25" customHeight="1" x14ac:dyDescent="0.25">
      <c r="B3" s="1001" t="s">
        <v>384</v>
      </c>
      <c r="C3" s="1001"/>
      <c r="D3" s="1001"/>
      <c r="E3" s="1001"/>
      <c r="F3" s="1001"/>
      <c r="H3" s="409"/>
      <c r="I3" s="457"/>
      <c r="J3" s="458" t="s">
        <v>25</v>
      </c>
      <c r="K3" s="409"/>
      <c r="L3" s="409"/>
      <c r="M3" s="409"/>
      <c r="N3" s="409"/>
      <c r="O3" s="409"/>
      <c r="P3" s="409"/>
    </row>
    <row r="4" spans="2:16" ht="11.25" customHeight="1" thickBot="1" x14ac:dyDescent="0.3">
      <c r="B4" s="1002" t="s">
        <v>385</v>
      </c>
      <c r="C4" s="1002"/>
      <c r="D4" s="1002"/>
      <c r="E4" s="1002"/>
      <c r="F4" s="1002"/>
      <c r="H4" s="409"/>
      <c r="I4" s="457"/>
      <c r="J4" s="459" t="s">
        <v>511</v>
      </c>
      <c r="K4" s="409"/>
      <c r="L4" s="409"/>
      <c r="M4" s="409"/>
      <c r="N4" s="409"/>
      <c r="O4" s="409"/>
      <c r="P4" s="409"/>
    </row>
    <row r="5" spans="2:16" ht="11.25" customHeight="1" thickBot="1" x14ac:dyDescent="0.3">
      <c r="B5" s="1003"/>
      <c r="C5" s="1022" t="s">
        <v>18</v>
      </c>
      <c r="D5" s="1023"/>
      <c r="E5" s="1022" t="s">
        <v>21</v>
      </c>
      <c r="F5" s="1024"/>
      <c r="H5" s="409"/>
      <c r="I5" s="457"/>
      <c r="J5" s="460" t="s">
        <v>512</v>
      </c>
      <c r="K5" s="409"/>
      <c r="L5" s="409"/>
      <c r="M5" s="409"/>
      <c r="N5" s="409"/>
      <c r="O5" s="409"/>
      <c r="P5" s="409"/>
    </row>
    <row r="6" spans="2:16" ht="13.5" customHeight="1" thickBot="1" x14ac:dyDescent="0.3">
      <c r="B6" s="1005"/>
      <c r="C6" s="161">
        <v>2015</v>
      </c>
      <c r="D6" s="156">
        <v>2016</v>
      </c>
      <c r="E6" s="158">
        <v>2015</v>
      </c>
      <c r="F6" s="152">
        <v>2016</v>
      </c>
      <c r="H6" s="409"/>
      <c r="I6" s="457"/>
      <c r="J6" s="460" t="s">
        <v>514</v>
      </c>
      <c r="K6" s="409"/>
      <c r="L6" s="409"/>
      <c r="M6" s="409"/>
      <c r="N6" s="409"/>
      <c r="O6" s="409"/>
      <c r="P6" s="409"/>
    </row>
    <row r="7" spans="2:16" ht="11.25" customHeight="1" thickBot="1" x14ac:dyDescent="0.3">
      <c r="B7" s="151" t="s">
        <v>26</v>
      </c>
      <c r="C7" s="58">
        <v>9547081</v>
      </c>
      <c r="D7" s="58">
        <v>10488344</v>
      </c>
      <c r="E7" s="160">
        <v>175470740</v>
      </c>
      <c r="F7" s="155">
        <v>181950842</v>
      </c>
      <c r="H7" s="457"/>
      <c r="I7" s="457"/>
      <c r="J7" s="460" t="s">
        <v>515</v>
      </c>
      <c r="K7" s="409"/>
      <c r="L7" s="409"/>
      <c r="M7" s="409"/>
      <c r="N7" s="409"/>
      <c r="O7" s="456">
        <v>2016</v>
      </c>
      <c r="P7" s="456">
        <v>2015</v>
      </c>
    </row>
    <row r="8" spans="2:16" ht="11.25" customHeight="1" thickBot="1" x14ac:dyDescent="0.3">
      <c r="B8" s="60" t="s">
        <v>93</v>
      </c>
      <c r="C8" s="61">
        <v>10.1</v>
      </c>
      <c r="D8" s="61">
        <v>9.9</v>
      </c>
      <c r="E8" s="63">
        <v>8.6</v>
      </c>
      <c r="F8" s="63">
        <v>8.6</v>
      </c>
      <c r="H8" s="461" t="s">
        <v>519</v>
      </c>
      <c r="I8" s="461"/>
      <c r="J8" s="462">
        <v>181950842</v>
      </c>
      <c r="K8" s="409"/>
      <c r="L8" s="409"/>
      <c r="M8" s="409"/>
      <c r="N8" s="461" t="s">
        <v>519</v>
      </c>
      <c r="O8" s="462">
        <v>181950842</v>
      </c>
      <c r="P8" s="462">
        <v>175470741</v>
      </c>
    </row>
    <row r="9" spans="2:16" ht="11.25" customHeight="1" thickBot="1" x14ac:dyDescent="0.3">
      <c r="B9" s="64" t="s">
        <v>94</v>
      </c>
      <c r="C9" s="25">
        <v>89.9</v>
      </c>
      <c r="D9" s="25">
        <v>90.1</v>
      </c>
      <c r="E9" s="65">
        <v>91.4</v>
      </c>
      <c r="F9" s="65">
        <v>91.4</v>
      </c>
      <c r="H9" s="461" t="s">
        <v>520</v>
      </c>
      <c r="I9" s="461"/>
      <c r="J9" s="462">
        <v>15732052</v>
      </c>
      <c r="K9" s="409"/>
      <c r="L9" s="408">
        <f>J9/$J$8</f>
        <v>8.6463199769089283E-2</v>
      </c>
      <c r="M9" s="408"/>
      <c r="N9" s="461" t="s">
        <v>520</v>
      </c>
      <c r="O9" s="462">
        <v>15732052</v>
      </c>
      <c r="P9" s="462">
        <v>15139656</v>
      </c>
    </row>
    <row r="10" spans="2:16" ht="11.25" customHeight="1" thickBot="1" x14ac:dyDescent="0.3">
      <c r="B10" s="27" t="s">
        <v>95</v>
      </c>
      <c r="C10" s="28"/>
      <c r="D10" s="28"/>
      <c r="E10" s="159"/>
      <c r="F10" s="154"/>
      <c r="H10" s="461" t="s">
        <v>521</v>
      </c>
      <c r="I10" s="462">
        <v>160331085</v>
      </c>
      <c r="J10" s="462">
        <v>166218791</v>
      </c>
      <c r="K10" s="408">
        <f t="shared" ref="K10:K27" si="0">I10/$I$10</f>
        <v>1</v>
      </c>
      <c r="L10" s="408">
        <f t="shared" ref="L10:L27" si="1">J10/$J$10</f>
        <v>1</v>
      </c>
      <c r="M10" s="408">
        <f>J10/I10-1</f>
        <v>3.6722173993895213E-2</v>
      </c>
      <c r="N10" s="461" t="s">
        <v>651</v>
      </c>
      <c r="O10" s="462">
        <v>12477977</v>
      </c>
      <c r="P10" s="462">
        <v>12172840</v>
      </c>
    </row>
    <row r="11" spans="2:16" ht="11.25" customHeight="1" thickBot="1" x14ac:dyDescent="0.3">
      <c r="B11" s="30" t="s">
        <v>28</v>
      </c>
      <c r="C11" s="32">
        <v>3.2</v>
      </c>
      <c r="D11" s="32">
        <v>3.2</v>
      </c>
      <c r="E11" s="66">
        <v>19</v>
      </c>
      <c r="F11" s="66">
        <v>19.100000000000001</v>
      </c>
      <c r="H11" s="461" t="s">
        <v>486</v>
      </c>
      <c r="I11" s="462">
        <v>30398144</v>
      </c>
      <c r="J11" s="462">
        <v>31761512</v>
      </c>
      <c r="K11" s="408">
        <f t="shared" si="0"/>
        <v>0.18959607240230428</v>
      </c>
      <c r="L11" s="408">
        <f t="shared" si="1"/>
        <v>0.19108255937200266</v>
      </c>
      <c r="M11" s="408">
        <f t="shared" ref="M11:M27" si="2">J11/I11-1</f>
        <v>4.4850369812051705E-2</v>
      </c>
      <c r="N11" s="461" t="s">
        <v>652</v>
      </c>
      <c r="O11" s="462">
        <v>2847597</v>
      </c>
      <c r="P11" s="462">
        <v>2558679</v>
      </c>
    </row>
    <row r="12" spans="2:16" ht="11.25" customHeight="1" thickBot="1" x14ac:dyDescent="0.3">
      <c r="B12" s="34" t="s">
        <v>29</v>
      </c>
      <c r="C12" s="28">
        <v>4.3</v>
      </c>
      <c r="D12" s="28">
        <v>5.0999999999999996</v>
      </c>
      <c r="E12" s="159">
        <v>4.2</v>
      </c>
      <c r="F12" s="154">
        <v>4.8</v>
      </c>
      <c r="H12" s="461" t="s">
        <v>487</v>
      </c>
      <c r="I12" s="462">
        <v>6751698</v>
      </c>
      <c r="J12" s="462">
        <v>8011707</v>
      </c>
      <c r="K12" s="408">
        <f t="shared" si="0"/>
        <v>4.2110973053042088E-2</v>
      </c>
      <c r="L12" s="408">
        <f t="shared" si="1"/>
        <v>4.8199767016714731E-2</v>
      </c>
      <c r="M12" s="408">
        <f t="shared" si="2"/>
        <v>0.18662105443697263</v>
      </c>
      <c r="N12" s="461" t="s">
        <v>653</v>
      </c>
      <c r="O12" s="462">
        <v>1712486</v>
      </c>
      <c r="P12" s="462">
        <v>1494051</v>
      </c>
    </row>
    <row r="13" spans="2:16" ht="11.25" customHeight="1" thickBot="1" x14ac:dyDescent="0.3">
      <c r="B13" s="30" t="s">
        <v>30</v>
      </c>
      <c r="C13" s="32">
        <v>2.5</v>
      </c>
      <c r="D13" s="32">
        <v>1.9</v>
      </c>
      <c r="E13" s="66">
        <v>3</v>
      </c>
      <c r="F13" s="66">
        <v>2.5</v>
      </c>
      <c r="H13" s="461" t="s">
        <v>488</v>
      </c>
      <c r="I13" s="462">
        <v>4748507</v>
      </c>
      <c r="J13" s="462">
        <v>4165072</v>
      </c>
      <c r="K13" s="408">
        <f t="shared" si="0"/>
        <v>2.9616883089140199E-2</v>
      </c>
      <c r="L13" s="408">
        <f t="shared" si="1"/>
        <v>2.5057768588871519E-2</v>
      </c>
      <c r="M13" s="408">
        <f t="shared" si="2"/>
        <v>-0.12286704010334193</v>
      </c>
      <c r="N13" s="461" t="s">
        <v>654</v>
      </c>
      <c r="O13" s="462">
        <v>1968122</v>
      </c>
      <c r="P13" s="462">
        <v>1957131</v>
      </c>
    </row>
    <row r="14" spans="2:16" ht="11.25" customHeight="1" thickBot="1" x14ac:dyDescent="0.3">
      <c r="B14" s="34" t="s">
        <v>31</v>
      </c>
      <c r="C14" s="28">
        <v>1</v>
      </c>
      <c r="D14" s="28">
        <v>0.9</v>
      </c>
      <c r="E14" s="159">
        <v>2.2000000000000002</v>
      </c>
      <c r="F14" s="154">
        <v>1.9</v>
      </c>
      <c r="H14" s="461" t="s">
        <v>489</v>
      </c>
      <c r="I14" s="462">
        <v>3450855</v>
      </c>
      <c r="J14" s="462">
        <v>3237272</v>
      </c>
      <c r="K14" s="408">
        <f t="shared" si="0"/>
        <v>2.1523305976504807E-2</v>
      </c>
      <c r="L14" s="408">
        <f t="shared" si="1"/>
        <v>1.9475968875263927E-2</v>
      </c>
      <c r="M14" s="408">
        <f t="shared" si="2"/>
        <v>-6.1892777297220536E-2</v>
      </c>
      <c r="N14" s="461" t="s">
        <v>655</v>
      </c>
      <c r="O14" s="462">
        <v>1494391</v>
      </c>
      <c r="P14" s="462">
        <v>1384277</v>
      </c>
    </row>
    <row r="15" spans="2:16" ht="11.25" customHeight="1" thickBot="1" x14ac:dyDescent="0.3">
      <c r="B15" s="30" t="s">
        <v>32</v>
      </c>
      <c r="C15" s="32">
        <v>1</v>
      </c>
      <c r="D15" s="32">
        <v>1.2</v>
      </c>
      <c r="E15" s="66">
        <v>3.4</v>
      </c>
      <c r="F15" s="66">
        <v>3.4</v>
      </c>
      <c r="H15" s="461" t="s">
        <v>490</v>
      </c>
      <c r="I15" s="462">
        <v>5515629</v>
      </c>
      <c r="J15" s="462">
        <v>5712319</v>
      </c>
      <c r="K15" s="408">
        <f t="shared" si="0"/>
        <v>3.4401494881669388E-2</v>
      </c>
      <c r="L15" s="408">
        <f t="shared" si="1"/>
        <v>3.4366264882771287E-2</v>
      </c>
      <c r="M15" s="408">
        <f t="shared" si="2"/>
        <v>3.5660484053586572E-2</v>
      </c>
      <c r="N15" s="461" t="s">
        <v>656</v>
      </c>
      <c r="O15" s="462">
        <v>1101485</v>
      </c>
      <c r="P15" s="462">
        <v>986683</v>
      </c>
    </row>
    <row r="16" spans="2:16" ht="11.25" customHeight="1" thickBot="1" x14ac:dyDescent="0.3">
      <c r="B16" s="34" t="s">
        <v>33</v>
      </c>
      <c r="C16" s="28">
        <v>12.8</v>
      </c>
      <c r="D16" s="28">
        <v>13.8</v>
      </c>
      <c r="E16" s="159">
        <v>2.2999999999999998</v>
      </c>
      <c r="F16" s="154">
        <v>2.5</v>
      </c>
      <c r="H16" s="461" t="s">
        <v>491</v>
      </c>
      <c r="I16" s="462">
        <v>3701665</v>
      </c>
      <c r="J16" s="462">
        <v>4168632</v>
      </c>
      <c r="K16" s="408">
        <f t="shared" si="0"/>
        <v>2.3087631447139524E-2</v>
      </c>
      <c r="L16" s="408">
        <f t="shared" si="1"/>
        <v>2.5079186143280273E-2</v>
      </c>
      <c r="M16" s="408">
        <f t="shared" si="2"/>
        <v>0.12615052955899575</v>
      </c>
      <c r="N16" s="461" t="s">
        <v>657</v>
      </c>
      <c r="O16" s="462">
        <v>1571968</v>
      </c>
      <c r="P16" s="462">
        <v>1337428</v>
      </c>
    </row>
    <row r="17" spans="2:16" ht="11.25" customHeight="1" thickBot="1" x14ac:dyDescent="0.3">
      <c r="B17" s="30" t="s">
        <v>34</v>
      </c>
      <c r="C17" s="32" t="s">
        <v>66</v>
      </c>
      <c r="D17" s="32" t="s">
        <v>66</v>
      </c>
      <c r="E17" s="66">
        <v>10</v>
      </c>
      <c r="F17" s="66">
        <v>7.3</v>
      </c>
      <c r="H17" s="461" t="s">
        <v>492</v>
      </c>
      <c r="I17" s="462">
        <v>16061036</v>
      </c>
      <c r="J17" s="462">
        <v>17173532</v>
      </c>
      <c r="K17" s="408">
        <f t="shared" si="0"/>
        <v>0.10017418643427754</v>
      </c>
      <c r="L17" s="408">
        <f t="shared" si="1"/>
        <v>0.10331883595519595</v>
      </c>
      <c r="M17" s="408">
        <f t="shared" si="2"/>
        <v>6.9266764609705156E-2</v>
      </c>
      <c r="N17" s="461" t="s">
        <v>658</v>
      </c>
      <c r="O17" s="462">
        <v>580621</v>
      </c>
      <c r="P17" s="462">
        <v>642704</v>
      </c>
    </row>
    <row r="18" spans="2:16" ht="11.25" customHeight="1" thickBot="1" x14ac:dyDescent="0.3">
      <c r="B18" s="34" t="s">
        <v>35</v>
      </c>
      <c r="C18" s="28">
        <v>15.8</v>
      </c>
      <c r="D18" s="28">
        <v>15</v>
      </c>
      <c r="E18" s="159">
        <v>7.6</v>
      </c>
      <c r="F18" s="154">
        <v>10.3</v>
      </c>
      <c r="H18" s="461" t="s">
        <v>493</v>
      </c>
      <c r="I18" s="462">
        <v>12147725</v>
      </c>
      <c r="J18" s="462">
        <v>12175378</v>
      </c>
      <c r="K18" s="408">
        <f t="shared" si="0"/>
        <v>7.5766499054129147E-2</v>
      </c>
      <c r="L18" s="408">
        <f t="shared" si="1"/>
        <v>7.3249106955663029E-2</v>
      </c>
      <c r="M18" s="408">
        <f t="shared" si="2"/>
        <v>2.2763933164440253E-3</v>
      </c>
      <c r="N18" s="461" t="s">
        <v>521</v>
      </c>
      <c r="O18" s="462">
        <v>166218791</v>
      </c>
      <c r="P18" s="462">
        <v>160331085</v>
      </c>
    </row>
    <row r="19" spans="2:16" ht="11.25" customHeight="1" thickBot="1" x14ac:dyDescent="0.3">
      <c r="B19" s="30" t="s">
        <v>36</v>
      </c>
      <c r="C19" s="32">
        <v>6.3</v>
      </c>
      <c r="D19" s="32">
        <v>4.5</v>
      </c>
      <c r="E19" s="66">
        <v>13.5</v>
      </c>
      <c r="F19" s="66">
        <v>13.4</v>
      </c>
      <c r="H19" s="461" t="s">
        <v>494</v>
      </c>
      <c r="I19" s="462">
        <v>21639956</v>
      </c>
      <c r="J19" s="462">
        <v>22390518</v>
      </c>
      <c r="K19" s="408">
        <f t="shared" si="0"/>
        <v>0.13497043321324745</v>
      </c>
      <c r="L19" s="408">
        <f t="shared" si="1"/>
        <v>0.13470509480483467</v>
      </c>
      <c r="M19" s="408">
        <f t="shared" si="2"/>
        <v>3.4684081612735174E-2</v>
      </c>
      <c r="N19" s="461" t="s">
        <v>486</v>
      </c>
      <c r="O19" s="462">
        <v>31761512</v>
      </c>
      <c r="P19" s="409"/>
    </row>
    <row r="20" spans="2:16" ht="11.25" customHeight="1" thickBot="1" x14ac:dyDescent="0.3">
      <c r="B20" s="34" t="s">
        <v>37</v>
      </c>
      <c r="C20" s="28">
        <v>3.5</v>
      </c>
      <c r="D20" s="28">
        <v>3.9</v>
      </c>
      <c r="E20" s="159">
        <v>10.1</v>
      </c>
      <c r="F20" s="154">
        <v>10.3</v>
      </c>
      <c r="H20" s="461" t="s">
        <v>495</v>
      </c>
      <c r="I20" s="462">
        <v>16264138</v>
      </c>
      <c r="J20" s="462">
        <v>17184707</v>
      </c>
      <c r="K20" s="408">
        <f t="shared" si="0"/>
        <v>0.10144095263872255</v>
      </c>
      <c r="L20" s="408">
        <f t="shared" si="1"/>
        <v>0.10338606662107175</v>
      </c>
      <c r="M20" s="408">
        <f t="shared" si="2"/>
        <v>5.6601155253355628E-2</v>
      </c>
      <c r="N20" s="461" t="s">
        <v>487</v>
      </c>
      <c r="O20" s="462">
        <v>8011707</v>
      </c>
      <c r="P20" s="409"/>
    </row>
    <row r="21" spans="2:16" ht="11.25" customHeight="1" thickBot="1" x14ac:dyDescent="0.3">
      <c r="B21" s="30" t="s">
        <v>38</v>
      </c>
      <c r="C21" s="32">
        <v>1.3</v>
      </c>
      <c r="D21" s="32">
        <v>1.6</v>
      </c>
      <c r="E21" s="66">
        <v>3</v>
      </c>
      <c r="F21" s="66">
        <v>2.9</v>
      </c>
      <c r="H21" s="461" t="s">
        <v>496</v>
      </c>
      <c r="I21" s="462">
        <v>4803518</v>
      </c>
      <c r="J21" s="462">
        <v>4758527</v>
      </c>
      <c r="K21" s="408">
        <f t="shared" si="0"/>
        <v>2.9959991850613373E-2</v>
      </c>
      <c r="L21" s="408">
        <f t="shared" si="1"/>
        <v>2.8628092957311908E-2</v>
      </c>
      <c r="M21" s="408">
        <f t="shared" si="2"/>
        <v>-9.3662603117131704E-3</v>
      </c>
      <c r="N21" s="461" t="s">
        <v>488</v>
      </c>
      <c r="O21" s="462">
        <v>4165072</v>
      </c>
      <c r="P21" s="409"/>
    </row>
    <row r="22" spans="2:16" ht="11.25" customHeight="1" thickBot="1" x14ac:dyDescent="0.3">
      <c r="B22" s="34" t="s">
        <v>39</v>
      </c>
      <c r="C22" s="28">
        <v>2.2999999999999998</v>
      </c>
      <c r="D22" s="28">
        <v>2.7</v>
      </c>
      <c r="E22" s="159">
        <v>6.2</v>
      </c>
      <c r="F22" s="154">
        <v>5.8</v>
      </c>
      <c r="H22" s="461" t="s">
        <v>497</v>
      </c>
      <c r="I22" s="462">
        <v>9871610</v>
      </c>
      <c r="J22" s="462">
        <v>9715136</v>
      </c>
      <c r="K22" s="408">
        <f t="shared" si="0"/>
        <v>6.1570156529533869E-2</v>
      </c>
      <c r="L22" s="408">
        <f t="shared" si="1"/>
        <v>5.8447880300128041E-2</v>
      </c>
      <c r="M22" s="408">
        <f t="shared" si="2"/>
        <v>-1.5850909831324422E-2</v>
      </c>
      <c r="N22" s="461" t="s">
        <v>489</v>
      </c>
      <c r="O22" s="462">
        <v>3237272</v>
      </c>
      <c r="P22" s="409"/>
    </row>
    <row r="23" spans="2:16" ht="11.25" customHeight="1" thickBot="1" x14ac:dyDescent="0.3">
      <c r="B23" s="30" t="s">
        <v>40</v>
      </c>
      <c r="C23" s="32">
        <v>5.7</v>
      </c>
      <c r="D23" s="32">
        <v>5.8</v>
      </c>
      <c r="E23" s="66">
        <v>8.3000000000000007</v>
      </c>
      <c r="F23" s="66">
        <v>7.8</v>
      </c>
      <c r="H23" s="461" t="s">
        <v>498</v>
      </c>
      <c r="I23" s="462">
        <v>13320626</v>
      </c>
      <c r="J23" s="462">
        <v>13041046</v>
      </c>
      <c r="K23" s="408">
        <f t="shared" si="0"/>
        <v>8.30819924907263E-2</v>
      </c>
      <c r="L23" s="408">
        <f t="shared" si="1"/>
        <v>7.8457110183168158E-2</v>
      </c>
      <c r="M23" s="408">
        <f t="shared" si="2"/>
        <v>-2.0988503092872701E-2</v>
      </c>
      <c r="N23" s="461" t="s">
        <v>490</v>
      </c>
      <c r="O23" s="462">
        <v>5712319</v>
      </c>
      <c r="P23" s="409"/>
    </row>
    <row r="24" spans="2:16" ht="11.25" customHeight="1" thickBot="1" x14ac:dyDescent="0.3">
      <c r="B24" s="34" t="s">
        <v>41</v>
      </c>
      <c r="C24" s="28" t="s">
        <v>66</v>
      </c>
      <c r="D24" s="28" t="s">
        <v>66</v>
      </c>
      <c r="E24" s="159">
        <v>2</v>
      </c>
      <c r="F24" s="154">
        <v>2.2999999999999998</v>
      </c>
      <c r="H24" s="461" t="s">
        <v>499</v>
      </c>
      <c r="I24" s="462">
        <v>3257328</v>
      </c>
      <c r="J24" s="462">
        <v>3763658</v>
      </c>
      <c r="K24" s="408">
        <f t="shared" si="0"/>
        <v>2.0316259944227283E-2</v>
      </c>
      <c r="L24" s="408">
        <f t="shared" si="1"/>
        <v>2.2642794941277126E-2</v>
      </c>
      <c r="M24" s="408">
        <f t="shared" si="2"/>
        <v>0.15544335725478065</v>
      </c>
      <c r="N24" s="461" t="s">
        <v>491</v>
      </c>
      <c r="O24" s="462">
        <v>4168632</v>
      </c>
      <c r="P24" s="409"/>
    </row>
    <row r="25" spans="2:16" ht="11.25" customHeight="1" thickBot="1" x14ac:dyDescent="0.3">
      <c r="B25" s="30" t="s">
        <v>42</v>
      </c>
      <c r="C25" s="32">
        <v>5.0999999999999996</v>
      </c>
      <c r="D25" s="32">
        <v>4.5</v>
      </c>
      <c r="E25" s="66">
        <v>1.6</v>
      </c>
      <c r="F25" s="66">
        <v>1.5</v>
      </c>
      <c r="H25" s="461" t="s">
        <v>500</v>
      </c>
      <c r="I25" s="462">
        <v>2489414</v>
      </c>
      <c r="J25" s="462">
        <v>2586215</v>
      </c>
      <c r="K25" s="408">
        <f t="shared" si="0"/>
        <v>1.5526708373488522E-2</v>
      </c>
      <c r="L25" s="408">
        <f t="shared" si="1"/>
        <v>1.5559101257089519E-2</v>
      </c>
      <c r="M25" s="408">
        <f t="shared" si="2"/>
        <v>3.8885054876368397E-2</v>
      </c>
      <c r="N25" s="461" t="s">
        <v>492</v>
      </c>
      <c r="O25" s="462">
        <v>17173532</v>
      </c>
      <c r="P25" s="409"/>
    </row>
    <row r="26" spans="2:16" ht="11.25" customHeight="1" thickBot="1" x14ac:dyDescent="0.3">
      <c r="B26" s="27" t="s">
        <v>18</v>
      </c>
      <c r="C26" s="38">
        <v>18</v>
      </c>
      <c r="D26" s="38">
        <v>20</v>
      </c>
      <c r="E26" s="157">
        <v>2.6</v>
      </c>
      <c r="F26" s="150">
        <v>2.9</v>
      </c>
      <c r="H26" s="461" t="s">
        <v>501</v>
      </c>
      <c r="I26" s="462">
        <v>4164750</v>
      </c>
      <c r="J26" s="462">
        <v>4855953</v>
      </c>
      <c r="K26" s="408">
        <f t="shared" si="0"/>
        <v>2.5975935982719758E-2</v>
      </c>
      <c r="L26" s="408">
        <f t="shared" si="1"/>
        <v>2.9214224040409485E-2</v>
      </c>
      <c r="M26" s="408">
        <f t="shared" si="2"/>
        <v>0.16596506392940746</v>
      </c>
      <c r="N26" s="461" t="s">
        <v>493</v>
      </c>
      <c r="O26" s="462">
        <v>12175378</v>
      </c>
      <c r="P26" s="409"/>
    </row>
    <row r="27" spans="2:16" ht="11.25" customHeight="1" thickBot="1" x14ac:dyDescent="0.3">
      <c r="B27" s="30" t="s">
        <v>43</v>
      </c>
      <c r="C27" s="32">
        <v>6.4</v>
      </c>
      <c r="D27" s="32">
        <v>5.4</v>
      </c>
      <c r="E27" s="66">
        <v>1</v>
      </c>
      <c r="F27" s="66">
        <v>0.9</v>
      </c>
      <c r="H27" s="461" t="s">
        <v>502</v>
      </c>
      <c r="I27" s="462">
        <v>1657418</v>
      </c>
      <c r="J27" s="462">
        <v>1433118</v>
      </c>
      <c r="K27" s="408">
        <f t="shared" si="0"/>
        <v>1.0337471364333373E-2</v>
      </c>
      <c r="L27" s="408">
        <f t="shared" si="1"/>
        <v>8.6218771739231329E-3</v>
      </c>
      <c r="M27" s="408">
        <f t="shared" si="2"/>
        <v>-0.13533097866681787</v>
      </c>
      <c r="N27" s="461" t="s">
        <v>494</v>
      </c>
      <c r="O27" s="462">
        <v>22390518</v>
      </c>
      <c r="P27" s="409"/>
    </row>
    <row r="28" spans="2:16" ht="11.25" customHeight="1" thickBot="1" x14ac:dyDescent="0.3">
      <c r="B28" s="34" t="s">
        <v>44</v>
      </c>
      <c r="C28" s="28" t="s">
        <v>66</v>
      </c>
      <c r="D28" s="28" t="s">
        <v>66</v>
      </c>
      <c r="E28" s="159" t="s">
        <v>66</v>
      </c>
      <c r="F28" s="154" t="s">
        <v>66</v>
      </c>
      <c r="H28" s="461" t="s">
        <v>522</v>
      </c>
      <c r="I28" s="461"/>
      <c r="J28" s="409"/>
      <c r="K28" s="409"/>
      <c r="L28" s="409"/>
      <c r="M28" s="409"/>
      <c r="N28" s="461" t="s">
        <v>495</v>
      </c>
      <c r="O28" s="462">
        <v>17184707</v>
      </c>
      <c r="P28" s="409"/>
    </row>
    <row r="29" spans="2:16" ht="11.25" customHeight="1" thickBot="1" x14ac:dyDescent="0.3">
      <c r="B29" s="67" t="s">
        <v>96</v>
      </c>
      <c r="C29" s="68" t="s">
        <v>97</v>
      </c>
      <c r="D29" s="68" t="s">
        <v>97</v>
      </c>
      <c r="E29" s="69" t="s">
        <v>97</v>
      </c>
      <c r="F29" s="69" t="s">
        <v>97</v>
      </c>
      <c r="H29" s="461" t="s">
        <v>523</v>
      </c>
      <c r="I29" s="461"/>
      <c r="J29" s="409"/>
      <c r="K29" s="409"/>
      <c r="L29" s="409"/>
      <c r="M29" s="409"/>
      <c r="N29" s="461" t="s">
        <v>496</v>
      </c>
      <c r="O29" s="462">
        <v>4758527</v>
      </c>
      <c r="P29" s="409"/>
    </row>
    <row r="30" spans="2:16" ht="22.5" customHeight="1" thickBot="1" x14ac:dyDescent="0.3">
      <c r="B30" s="1021" t="s">
        <v>461</v>
      </c>
      <c r="C30" s="1021"/>
      <c r="D30" s="1021"/>
      <c r="E30" s="1021"/>
      <c r="F30" s="1021"/>
      <c r="H30" s="409"/>
      <c r="I30" s="409"/>
      <c r="J30" s="409"/>
      <c r="K30" s="409"/>
      <c r="L30" s="409"/>
      <c r="M30" s="409"/>
      <c r="N30" s="461" t="s">
        <v>497</v>
      </c>
      <c r="O30" s="462">
        <v>9715136</v>
      </c>
      <c r="P30" s="409"/>
    </row>
    <row r="31" spans="2:16" ht="11.25" customHeight="1" thickBot="1" x14ac:dyDescent="0.3">
      <c r="H31" s="409"/>
      <c r="I31" s="409"/>
      <c r="J31" s="409"/>
      <c r="K31" s="409"/>
      <c r="L31" s="463">
        <f>L12+L17+L18+L21+L23+L25+L27</f>
        <v>0.35603389149906645</v>
      </c>
      <c r="M31" s="463"/>
      <c r="N31" s="461" t="s">
        <v>498</v>
      </c>
      <c r="O31" s="462">
        <v>13041046</v>
      </c>
      <c r="P31" s="409"/>
    </row>
    <row r="32" spans="2:16" ht="11.25" customHeight="1" thickBot="1" x14ac:dyDescent="0.3">
      <c r="H32" s="409"/>
      <c r="I32" s="409"/>
      <c r="J32" s="409"/>
      <c r="K32" s="409"/>
      <c r="L32" s="409"/>
      <c r="M32" s="409"/>
      <c r="N32" s="461" t="s">
        <v>499</v>
      </c>
      <c r="O32" s="462">
        <v>3763658</v>
      </c>
      <c r="P32" s="409"/>
    </row>
    <row r="33" spans="2:16" ht="11.25" customHeight="1" thickBot="1" x14ac:dyDescent="0.3">
      <c r="B33" s="1026" t="s">
        <v>384</v>
      </c>
      <c r="C33" s="1026"/>
      <c r="D33" s="1026"/>
      <c r="E33" s="1026"/>
      <c r="F33" s="1026"/>
      <c r="H33" s="409"/>
      <c r="I33" s="409"/>
      <c r="J33" s="409"/>
      <c r="K33" s="409"/>
      <c r="L33" s="409"/>
      <c r="M33" s="409"/>
      <c r="N33" s="461" t="s">
        <v>500</v>
      </c>
      <c r="O33" s="462">
        <v>2586215</v>
      </c>
      <c r="P33" s="409"/>
    </row>
    <row r="34" spans="2:16" ht="11.25" customHeight="1" thickBot="1" x14ac:dyDescent="0.3">
      <c r="B34" s="1027" t="s">
        <v>385</v>
      </c>
      <c r="C34" s="1027"/>
      <c r="D34" s="1027"/>
      <c r="E34" s="1027"/>
      <c r="F34" s="1027"/>
      <c r="H34" s="409"/>
      <c r="I34" s="409"/>
      <c r="J34" s="409"/>
      <c r="K34" s="409"/>
      <c r="L34" s="409"/>
      <c r="M34" s="409"/>
      <c r="N34" s="461" t="s">
        <v>501</v>
      </c>
      <c r="O34" s="462">
        <v>4855953</v>
      </c>
      <c r="P34" s="409"/>
    </row>
    <row r="35" spans="2:16" ht="11.25" customHeight="1" thickBot="1" x14ac:dyDescent="0.3">
      <c r="B35" s="1028"/>
      <c r="C35" s="1030" t="s">
        <v>18</v>
      </c>
      <c r="D35" s="1031"/>
      <c r="E35" s="1030"/>
      <c r="F35" s="1032"/>
      <c r="H35" s="409"/>
      <c r="I35" s="409"/>
      <c r="J35" s="409"/>
      <c r="K35" s="409"/>
      <c r="L35" s="409"/>
      <c r="M35" s="409"/>
      <c r="N35" s="461" t="s">
        <v>502</v>
      </c>
      <c r="O35" s="462">
        <v>1433118</v>
      </c>
      <c r="P35" s="409"/>
    </row>
    <row r="36" spans="2:16" ht="11.25" customHeight="1" thickBot="1" x14ac:dyDescent="0.3">
      <c r="B36" s="1029"/>
      <c r="C36" s="465">
        <v>2015</v>
      </c>
      <c r="D36" s="465">
        <v>2016</v>
      </c>
      <c r="E36" s="466"/>
      <c r="F36" s="466"/>
      <c r="H36" s="409"/>
      <c r="I36" s="409"/>
      <c r="J36" s="409"/>
      <c r="K36" s="409"/>
      <c r="L36" s="409"/>
      <c r="M36" s="409"/>
      <c r="N36" s="461" t="s">
        <v>522</v>
      </c>
      <c r="O36" s="464"/>
      <c r="P36" s="464"/>
    </row>
    <row r="37" spans="2:16" ht="21.75" customHeight="1" thickBot="1" x14ac:dyDescent="0.3">
      <c r="B37" s="467" t="s">
        <v>729</v>
      </c>
      <c r="C37" s="468">
        <v>9547081</v>
      </c>
      <c r="D37" s="468">
        <v>10488344</v>
      </c>
      <c r="E37" s="469"/>
      <c r="F37" s="469"/>
      <c r="H37" s="409"/>
      <c r="I37" s="409"/>
      <c r="J37" s="409"/>
      <c r="K37" s="409"/>
      <c r="L37" s="409"/>
      <c r="M37" s="409"/>
      <c r="N37" s="461" t="s">
        <v>523</v>
      </c>
      <c r="O37" s="464"/>
      <c r="P37" s="409"/>
    </row>
    <row r="38" spans="2:16" ht="21.75" customHeight="1" thickBot="1" x14ac:dyDescent="0.3">
      <c r="B38" s="470" t="s">
        <v>730</v>
      </c>
      <c r="C38" s="471">
        <v>10.1</v>
      </c>
      <c r="D38" s="471">
        <v>9.9</v>
      </c>
      <c r="E38" s="472"/>
      <c r="F38" s="472"/>
      <c r="H38" s="409"/>
      <c r="I38" s="409"/>
      <c r="J38" s="409"/>
      <c r="K38" s="409"/>
      <c r="L38" s="409"/>
      <c r="M38" s="409"/>
      <c r="N38" s="409"/>
      <c r="O38" s="409"/>
      <c r="P38" s="409"/>
    </row>
    <row r="39" spans="2:16" ht="21.75" customHeight="1" thickBot="1" x14ac:dyDescent="0.3">
      <c r="B39" s="473" t="s">
        <v>731</v>
      </c>
      <c r="C39" s="474">
        <v>89.9</v>
      </c>
      <c r="D39" s="474">
        <v>90.1</v>
      </c>
      <c r="E39" s="475"/>
      <c r="F39" s="475"/>
    </row>
    <row r="40" spans="2:16" ht="54" customHeight="1" x14ac:dyDescent="0.25">
      <c r="B40" s="476" t="s">
        <v>732</v>
      </c>
      <c r="C40" s="477"/>
      <c r="D40" s="477"/>
      <c r="E40" s="478"/>
      <c r="F40" s="478"/>
    </row>
    <row r="41" spans="2:16" ht="11.25" customHeight="1" x14ac:dyDescent="0.25">
      <c r="B41" s="479" t="s">
        <v>537</v>
      </c>
      <c r="C41" s="480">
        <f>$C$7*C11/100</f>
        <v>305506.592</v>
      </c>
      <c r="D41" s="480">
        <f>$D$7*D11/100</f>
        <v>335627.00800000003</v>
      </c>
      <c r="E41" s="481">
        <f>D41/C41-1</f>
        <v>9.8591705674226482E-2</v>
      </c>
      <c r="F41" s="482"/>
    </row>
    <row r="42" spans="2:16" ht="11.25" customHeight="1" x14ac:dyDescent="0.25">
      <c r="B42" s="483" t="s">
        <v>354</v>
      </c>
      <c r="C42" s="480">
        <f t="shared" ref="C42:C57" si="3">$C$7*C12/100</f>
        <v>410524.48299999995</v>
      </c>
      <c r="D42" s="480">
        <f t="shared" ref="D42:D57" si="4">$D$7*D12/100</f>
        <v>534905.54399999999</v>
      </c>
      <c r="E42" s="481">
        <f t="shared" ref="E42:E57" si="5">D42/C42-1</f>
        <v>0.30298086021826887</v>
      </c>
      <c r="F42" s="478"/>
    </row>
    <row r="43" spans="2:16" ht="11.25" customHeight="1" x14ac:dyDescent="0.25">
      <c r="B43" s="479" t="s">
        <v>609</v>
      </c>
      <c r="C43" s="480">
        <f t="shared" si="3"/>
        <v>238677.02499999999</v>
      </c>
      <c r="D43" s="480">
        <f t="shared" si="4"/>
        <v>199278.53599999996</v>
      </c>
      <c r="E43" s="481">
        <f t="shared" si="5"/>
        <v>-0.16507030368758802</v>
      </c>
      <c r="F43" s="482"/>
    </row>
    <row r="44" spans="2:16" ht="11.25" customHeight="1" x14ac:dyDescent="0.25">
      <c r="B44" s="483" t="s">
        <v>610</v>
      </c>
      <c r="C44" s="480">
        <f t="shared" si="3"/>
        <v>95470.81</v>
      </c>
      <c r="D44" s="480">
        <f t="shared" si="4"/>
        <v>94395.09599999999</v>
      </c>
      <c r="E44" s="481">
        <f t="shared" si="5"/>
        <v>-1.1267464893196188E-2</v>
      </c>
      <c r="F44" s="478"/>
    </row>
    <row r="45" spans="2:16" ht="11.25" customHeight="1" x14ac:dyDescent="0.25">
      <c r="B45" s="479" t="s">
        <v>611</v>
      </c>
      <c r="C45" s="480">
        <f t="shared" si="3"/>
        <v>95470.81</v>
      </c>
      <c r="D45" s="480">
        <f t="shared" si="4"/>
        <v>125860.12799999998</v>
      </c>
      <c r="E45" s="481">
        <f t="shared" si="5"/>
        <v>0.3183100468090716</v>
      </c>
      <c r="F45" s="482"/>
    </row>
    <row r="46" spans="2:16" ht="11.25" customHeight="1" x14ac:dyDescent="0.25">
      <c r="B46" s="483" t="s">
        <v>351</v>
      </c>
      <c r="C46" s="480">
        <f t="shared" si="3"/>
        <v>1222026.368</v>
      </c>
      <c r="D46" s="480">
        <f t="shared" si="4"/>
        <v>1447391.4720000001</v>
      </c>
      <c r="E46" s="481">
        <f t="shared" si="5"/>
        <v>0.18441918268002544</v>
      </c>
      <c r="F46" s="478"/>
    </row>
    <row r="47" spans="2:16" ht="11.25" customHeight="1" x14ac:dyDescent="0.25">
      <c r="B47" s="479" t="s">
        <v>612</v>
      </c>
      <c r="C47" s="480"/>
      <c r="D47" s="480"/>
      <c r="E47" s="481"/>
      <c r="F47" s="482"/>
    </row>
    <row r="48" spans="2:16" ht="11.25" customHeight="1" x14ac:dyDescent="0.25">
      <c r="B48" s="483" t="s">
        <v>352</v>
      </c>
      <c r="C48" s="480">
        <f t="shared" si="3"/>
        <v>1508438.7980000002</v>
      </c>
      <c r="D48" s="480">
        <f t="shared" si="4"/>
        <v>1573251.6</v>
      </c>
      <c r="E48" s="481">
        <f t="shared" si="5"/>
        <v>4.2966809184392218E-2</v>
      </c>
      <c r="F48" s="478"/>
    </row>
    <row r="49" spans="2:6" ht="11.25" customHeight="1" x14ac:dyDescent="0.25">
      <c r="B49" s="479" t="s">
        <v>350</v>
      </c>
      <c r="C49" s="480">
        <f t="shared" si="3"/>
        <v>601466.103</v>
      </c>
      <c r="D49" s="480">
        <f t="shared" si="4"/>
        <v>471975.48</v>
      </c>
      <c r="E49" s="481">
        <f t="shared" si="5"/>
        <v>-0.21529163880412394</v>
      </c>
      <c r="F49" s="482"/>
    </row>
    <row r="50" spans="2:6" ht="11.25" customHeight="1" x14ac:dyDescent="0.25">
      <c r="B50" s="483" t="s">
        <v>613</v>
      </c>
      <c r="C50" s="480">
        <f t="shared" si="3"/>
        <v>334147.83500000002</v>
      </c>
      <c r="D50" s="480">
        <f t="shared" si="4"/>
        <v>409045.41600000003</v>
      </c>
      <c r="E50" s="481">
        <f t="shared" si="5"/>
        <v>0.22414504346556674</v>
      </c>
      <c r="F50" s="478"/>
    </row>
    <row r="51" spans="2:6" ht="11.25" customHeight="1" x14ac:dyDescent="0.25">
      <c r="B51" s="479" t="s">
        <v>614</v>
      </c>
      <c r="C51" s="480">
        <f t="shared" si="3"/>
        <v>124112.05300000001</v>
      </c>
      <c r="D51" s="480">
        <f t="shared" si="4"/>
        <v>167813.50400000002</v>
      </c>
      <c r="E51" s="481">
        <f t="shared" si="5"/>
        <v>0.35211286852212487</v>
      </c>
      <c r="F51" s="482"/>
    </row>
    <row r="52" spans="2:6" ht="11.25" customHeight="1" x14ac:dyDescent="0.25">
      <c r="B52" s="483" t="s">
        <v>615</v>
      </c>
      <c r="C52" s="480">
        <f t="shared" si="3"/>
        <v>219582.86299999998</v>
      </c>
      <c r="D52" s="480">
        <f t="shared" si="4"/>
        <v>283185.288</v>
      </c>
      <c r="E52" s="481">
        <f t="shared" si="5"/>
        <v>0.28965113274800514</v>
      </c>
      <c r="F52" s="478"/>
    </row>
    <row r="53" spans="2:6" ht="11.25" customHeight="1" x14ac:dyDescent="0.25">
      <c r="B53" s="479" t="s">
        <v>356</v>
      </c>
      <c r="C53" s="480">
        <f t="shared" si="3"/>
        <v>544183.61700000009</v>
      </c>
      <c r="D53" s="480">
        <f t="shared" si="4"/>
        <v>608323.95199999993</v>
      </c>
      <c r="E53" s="481">
        <f t="shared" si="5"/>
        <v>0.11786524437026524</v>
      </c>
      <c r="F53" s="482"/>
    </row>
    <row r="54" spans="2:6" ht="11.25" customHeight="1" x14ac:dyDescent="0.25">
      <c r="B54" s="483" t="s">
        <v>616</v>
      </c>
      <c r="C54" s="480"/>
      <c r="D54" s="480"/>
      <c r="E54" s="481"/>
      <c r="F54" s="478"/>
    </row>
    <row r="55" spans="2:6" ht="11.25" customHeight="1" x14ac:dyDescent="0.25">
      <c r="B55" s="479" t="s">
        <v>355</v>
      </c>
      <c r="C55" s="480">
        <f t="shared" si="3"/>
        <v>486901.13099999994</v>
      </c>
      <c r="D55" s="480">
        <f t="shared" si="4"/>
        <v>471975.48</v>
      </c>
      <c r="E55" s="481">
        <f t="shared" si="5"/>
        <v>-3.0654377346270634E-2</v>
      </c>
      <c r="F55" s="482"/>
    </row>
    <row r="56" spans="2:6" ht="11.25" customHeight="1" x14ac:dyDescent="0.25">
      <c r="B56" s="476" t="s">
        <v>18</v>
      </c>
      <c r="C56" s="480">
        <f t="shared" si="3"/>
        <v>1718474.58</v>
      </c>
      <c r="D56" s="480">
        <f t="shared" si="4"/>
        <v>2097668.7999999998</v>
      </c>
      <c r="E56" s="481">
        <f t="shared" si="5"/>
        <v>0.22065745074914034</v>
      </c>
      <c r="F56" s="484"/>
    </row>
    <row r="57" spans="2:6" ht="11.25" customHeight="1" x14ac:dyDescent="0.25">
      <c r="B57" s="479" t="s">
        <v>353</v>
      </c>
      <c r="C57" s="480">
        <f t="shared" si="3"/>
        <v>611013.18400000001</v>
      </c>
      <c r="D57" s="480">
        <f t="shared" si="4"/>
        <v>566370.576</v>
      </c>
      <c r="E57" s="481">
        <f t="shared" si="5"/>
        <v>-7.3063248337371434E-2</v>
      </c>
      <c r="F57" s="482"/>
    </row>
    <row r="58" spans="2:6" ht="11.25" customHeight="1" x14ac:dyDescent="0.25">
      <c r="B58" s="483" t="s">
        <v>617</v>
      </c>
      <c r="C58" s="480"/>
      <c r="D58" s="480"/>
      <c r="E58" s="481"/>
      <c r="F58" s="478"/>
    </row>
    <row r="59" spans="2:6" ht="11.25" customHeight="1" thickBot="1" x14ac:dyDescent="0.3">
      <c r="B59" s="485" t="s">
        <v>733</v>
      </c>
      <c r="C59" s="480"/>
      <c r="D59" s="480"/>
      <c r="E59" s="486"/>
      <c r="F59" s="486"/>
    </row>
    <row r="60" spans="2:6" ht="32.25" customHeight="1" x14ac:dyDescent="0.25">
      <c r="B60" s="1025" t="s">
        <v>734</v>
      </c>
      <c r="C60" s="1025"/>
      <c r="D60" s="1025"/>
      <c r="E60" s="1025"/>
      <c r="F60" s="1025"/>
    </row>
  </sheetData>
  <mergeCells count="12">
    <mergeCell ref="B60:F60"/>
    <mergeCell ref="B33:F33"/>
    <mergeCell ref="B34:F34"/>
    <mergeCell ref="B35:B36"/>
    <mergeCell ref="C35:D35"/>
    <mergeCell ref="E35:F35"/>
    <mergeCell ref="B30:F30"/>
    <mergeCell ref="B3:F3"/>
    <mergeCell ref="B4:F4"/>
    <mergeCell ref="B5:B6"/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C38"/>
  <sheetViews>
    <sheetView workbookViewId="0">
      <selection activeCell="H26" sqref="H26"/>
    </sheetView>
  </sheetViews>
  <sheetFormatPr baseColWidth="10" defaultRowHeight="13.5" x14ac:dyDescent="0.25"/>
  <cols>
    <col min="2" max="2" width="48.28515625" customWidth="1"/>
    <col min="3" max="3" width="27.7109375" customWidth="1"/>
  </cols>
  <sheetData>
    <row r="2" spans="2:2" ht="24.75" customHeight="1" x14ac:dyDescent="0.25">
      <c r="B2" s="43" t="s">
        <v>394</v>
      </c>
    </row>
    <row r="3" spans="2:2" ht="24.75" customHeight="1" thickBot="1" x14ac:dyDescent="0.3">
      <c r="B3" s="44" t="s">
        <v>395</v>
      </c>
    </row>
    <row r="5" spans="2:2" x14ac:dyDescent="0.25">
      <c r="B5" s="70" t="s">
        <v>18</v>
      </c>
    </row>
    <row r="17" spans="2:3" x14ac:dyDescent="0.25">
      <c r="B17" t="s">
        <v>98</v>
      </c>
      <c r="C17" t="s">
        <v>99</v>
      </c>
    </row>
    <row r="18" spans="2:3" x14ac:dyDescent="0.25">
      <c r="B18">
        <v>90.1</v>
      </c>
      <c r="C18">
        <v>9.9</v>
      </c>
    </row>
    <row r="20" spans="2:3" x14ac:dyDescent="0.25">
      <c r="B20" s="70" t="s">
        <v>100</v>
      </c>
    </row>
    <row r="33" spans="2:3" x14ac:dyDescent="0.25">
      <c r="B33" t="s">
        <v>101</v>
      </c>
      <c r="C33" t="s">
        <v>99</v>
      </c>
    </row>
    <row r="34" spans="2:3" x14ac:dyDescent="0.25">
      <c r="B34">
        <v>91.3</v>
      </c>
      <c r="C34">
        <v>8.6999999999999993</v>
      </c>
    </row>
    <row r="38" spans="2:3" x14ac:dyDescent="0.25">
      <c r="B38" s="148" t="s">
        <v>427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26"/>
  <sheetViews>
    <sheetView workbookViewId="0">
      <selection activeCell="P13" sqref="P13"/>
    </sheetView>
  </sheetViews>
  <sheetFormatPr baseColWidth="10" defaultRowHeight="13.5" x14ac:dyDescent="0.25"/>
  <sheetData>
    <row r="2" spans="2:5" x14ac:dyDescent="0.25">
      <c r="B2" s="43" t="s">
        <v>396</v>
      </c>
    </row>
    <row r="3" spans="2:5" ht="14.25" thickBot="1" x14ac:dyDescent="0.3">
      <c r="B3" s="44" t="s">
        <v>397</v>
      </c>
    </row>
    <row r="5" spans="2:5" x14ac:dyDescent="0.25">
      <c r="B5" s="1033"/>
      <c r="C5" s="82" t="s">
        <v>0</v>
      </c>
      <c r="D5" s="1035" t="s">
        <v>2</v>
      </c>
      <c r="E5" s="45"/>
    </row>
    <row r="6" spans="2:5" ht="14.25" thickBot="1" x14ac:dyDescent="0.3">
      <c r="B6" s="1034"/>
      <c r="C6" s="72" t="s">
        <v>1</v>
      </c>
      <c r="D6" s="1036"/>
      <c r="E6" s="45"/>
    </row>
    <row r="7" spans="2:5" ht="18" x14ac:dyDescent="0.25">
      <c r="B7" s="83" t="s">
        <v>3</v>
      </c>
      <c r="C7" s="73">
        <v>10</v>
      </c>
      <c r="D7" s="198"/>
      <c r="E7" s="45"/>
    </row>
    <row r="8" spans="2:5" x14ac:dyDescent="0.25">
      <c r="B8" s="84" t="s">
        <v>4</v>
      </c>
      <c r="C8" s="75">
        <v>8</v>
      </c>
      <c r="D8" s="199"/>
      <c r="E8" s="45"/>
    </row>
    <row r="9" spans="2:5" ht="18" x14ac:dyDescent="0.25">
      <c r="B9" s="83" t="s">
        <v>5</v>
      </c>
      <c r="C9" s="73">
        <v>11</v>
      </c>
      <c r="D9" s="198"/>
      <c r="E9" s="45"/>
    </row>
    <row r="10" spans="2:5" ht="18" x14ac:dyDescent="0.25">
      <c r="B10" s="84" t="s">
        <v>6</v>
      </c>
      <c r="C10" s="75">
        <v>15</v>
      </c>
      <c r="D10" s="199"/>
      <c r="E10" s="45"/>
    </row>
    <row r="11" spans="2:5" ht="18" x14ac:dyDescent="0.25">
      <c r="B11" s="83" t="s">
        <v>7</v>
      </c>
      <c r="C11" s="73">
        <v>14</v>
      </c>
      <c r="D11" s="198"/>
      <c r="E11" s="45"/>
    </row>
    <row r="12" spans="2:5" ht="18" x14ac:dyDescent="0.25">
      <c r="B12" s="84" t="s">
        <v>8</v>
      </c>
      <c r="C12" s="75">
        <v>3</v>
      </c>
      <c r="D12" s="199"/>
      <c r="E12" s="45"/>
    </row>
    <row r="13" spans="2:5" ht="27" x14ac:dyDescent="0.25">
      <c r="B13" s="83" t="s">
        <v>9</v>
      </c>
      <c r="C13" s="73" t="s">
        <v>66</v>
      </c>
      <c r="D13" s="198"/>
      <c r="E13" s="45"/>
    </row>
    <row r="14" spans="2:5" ht="18" x14ac:dyDescent="0.25">
      <c r="B14" s="84" t="s">
        <v>10</v>
      </c>
      <c r="C14" s="75">
        <v>2</v>
      </c>
      <c r="D14" s="199"/>
      <c r="E14" s="45"/>
    </row>
    <row r="15" spans="2:5" ht="18" x14ac:dyDescent="0.25">
      <c r="B15" s="83" t="s">
        <v>11</v>
      </c>
      <c r="C15" s="73">
        <v>5</v>
      </c>
      <c r="D15" s="198"/>
      <c r="E15" s="45"/>
    </row>
    <row r="16" spans="2:5" ht="27" x14ac:dyDescent="0.25">
      <c r="B16" s="84" t="s">
        <v>12</v>
      </c>
      <c r="C16" s="75">
        <v>9</v>
      </c>
      <c r="D16" s="199"/>
      <c r="E16" s="45"/>
    </row>
    <row r="17" spans="2:7" ht="18" x14ac:dyDescent="0.25">
      <c r="B17" s="83" t="s">
        <v>13</v>
      </c>
      <c r="C17" s="73">
        <v>13</v>
      </c>
      <c r="D17" s="198"/>
      <c r="E17" s="45"/>
    </row>
    <row r="18" spans="2:7" x14ac:dyDescent="0.25">
      <c r="B18" s="84" t="s">
        <v>14</v>
      </c>
      <c r="C18" s="75">
        <v>12</v>
      </c>
      <c r="D18" s="199"/>
      <c r="E18" s="45"/>
    </row>
    <row r="19" spans="2:7" x14ac:dyDescent="0.25">
      <c r="B19" s="83" t="s">
        <v>15</v>
      </c>
      <c r="C19" s="73">
        <v>6</v>
      </c>
      <c r="D19" s="198"/>
      <c r="E19" s="45"/>
    </row>
    <row r="20" spans="2:7" x14ac:dyDescent="0.25">
      <c r="B20" s="84" t="s">
        <v>16</v>
      </c>
      <c r="C20" s="75" t="s">
        <v>66</v>
      </c>
      <c r="D20" s="199"/>
      <c r="E20" s="45"/>
    </row>
    <row r="21" spans="2:7" ht="18" x14ac:dyDescent="0.25">
      <c r="B21" s="83" t="s">
        <v>17</v>
      </c>
      <c r="C21" s="73">
        <v>7</v>
      </c>
      <c r="D21" s="198"/>
      <c r="E21" s="45"/>
    </row>
    <row r="22" spans="2:7" x14ac:dyDescent="0.25">
      <c r="B22" s="85" t="s">
        <v>18</v>
      </c>
      <c r="C22" s="78">
        <v>1</v>
      </c>
      <c r="D22" s="200"/>
      <c r="E22" s="45"/>
      <c r="G22" s="197"/>
    </row>
    <row r="23" spans="2:7" x14ac:dyDescent="0.25">
      <c r="B23" s="83" t="s">
        <v>19</v>
      </c>
      <c r="C23" s="73">
        <v>4</v>
      </c>
      <c r="D23" s="198"/>
      <c r="E23" s="45"/>
    </row>
    <row r="24" spans="2:7" ht="18.75" thickBot="1" x14ac:dyDescent="0.3">
      <c r="B24" s="86" t="s">
        <v>20</v>
      </c>
      <c r="C24" s="87" t="s">
        <v>66</v>
      </c>
      <c r="D24" s="199"/>
      <c r="E24" s="45"/>
    </row>
    <row r="25" spans="2:7" x14ac:dyDescent="0.25">
      <c r="B25" s="1037" t="s">
        <v>102</v>
      </c>
      <c r="C25" s="1037"/>
      <c r="D25" s="1037"/>
      <c r="E25" s="1038"/>
    </row>
    <row r="26" spans="2:7" x14ac:dyDescent="0.25">
      <c r="B26" s="1039" t="s">
        <v>456</v>
      </c>
      <c r="C26" s="1039"/>
      <c r="D26" s="1039"/>
      <c r="E26" s="1039"/>
    </row>
  </sheetData>
  <mergeCells count="4">
    <mergeCell ref="B5:B6"/>
    <mergeCell ref="D5:D6"/>
    <mergeCell ref="B25:E25"/>
    <mergeCell ref="B26:E2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59"/>
  <sheetViews>
    <sheetView topLeftCell="A25" workbookViewId="0">
      <selection activeCell="K34" sqref="K34"/>
    </sheetView>
  </sheetViews>
  <sheetFormatPr baseColWidth="10" defaultRowHeight="13.5" x14ac:dyDescent="0.25"/>
  <cols>
    <col min="1" max="1" width="2.85546875" customWidth="1"/>
    <col min="2" max="3" width="12.7109375" customWidth="1"/>
    <col min="4" max="4" width="10.85546875" customWidth="1"/>
    <col min="5" max="6" width="12.7109375" customWidth="1"/>
  </cols>
  <sheetData>
    <row r="2" spans="2:25" ht="14.25" thickBot="1" x14ac:dyDescent="0.3">
      <c r="B2" s="43" t="s">
        <v>398</v>
      </c>
    </row>
    <row r="3" spans="2:25" ht="14.25" thickBot="1" x14ac:dyDescent="0.3">
      <c r="B3" s="44" t="s">
        <v>399</v>
      </c>
      <c r="N3" s="521"/>
      <c r="O3" s="1040" t="s">
        <v>18</v>
      </c>
      <c r="P3" s="1040"/>
      <c r="Q3" s="1040" t="s">
        <v>18</v>
      </c>
      <c r="R3" s="1040"/>
      <c r="S3" s="511"/>
      <c r="T3" s="511"/>
      <c r="U3" s="1041" t="s">
        <v>735</v>
      </c>
      <c r="V3" s="1042"/>
      <c r="W3" s="1041" t="s">
        <v>735</v>
      </c>
      <c r="X3" s="1042"/>
      <c r="Y3" s="491"/>
    </row>
    <row r="4" spans="2:25" ht="14.25" thickBot="1" x14ac:dyDescent="0.3">
      <c r="N4" s="494"/>
      <c r="O4" s="501">
        <v>2015</v>
      </c>
      <c r="P4" s="501">
        <v>2016</v>
      </c>
      <c r="Q4" s="501">
        <v>2015</v>
      </c>
      <c r="R4" s="501">
        <v>2016</v>
      </c>
      <c r="S4" s="384"/>
      <c r="T4" s="384"/>
      <c r="U4" s="466">
        <v>2015</v>
      </c>
      <c r="V4" s="466">
        <v>2016</v>
      </c>
      <c r="W4" s="466">
        <v>2015</v>
      </c>
      <c r="X4" s="466">
        <v>2016</v>
      </c>
      <c r="Y4" s="493"/>
    </row>
    <row r="5" spans="2:25" ht="14.25" thickBot="1" x14ac:dyDescent="0.3">
      <c r="N5" s="494"/>
      <c r="O5" s="502">
        <v>9547081</v>
      </c>
      <c r="P5" s="502">
        <v>10488344</v>
      </c>
      <c r="Q5" s="384"/>
      <c r="R5" s="384"/>
      <c r="S5" s="384"/>
      <c r="T5" s="384"/>
      <c r="U5" s="469">
        <v>175470740</v>
      </c>
      <c r="V5" s="469">
        <v>181950842</v>
      </c>
      <c r="W5" s="384"/>
      <c r="X5" s="384"/>
      <c r="Y5" s="493"/>
    </row>
    <row r="6" spans="2:25" x14ac:dyDescent="0.25">
      <c r="N6" s="494"/>
      <c r="O6" s="503">
        <v>100</v>
      </c>
      <c r="P6" s="503">
        <v>100</v>
      </c>
      <c r="Q6" s="384"/>
      <c r="R6" s="384"/>
      <c r="S6" s="384"/>
      <c r="T6" s="384"/>
      <c r="U6" s="484">
        <v>100</v>
      </c>
      <c r="V6" s="484">
        <v>100</v>
      </c>
      <c r="W6" s="384"/>
      <c r="X6" s="384"/>
      <c r="Y6" s="493"/>
    </row>
    <row r="7" spans="2:25" x14ac:dyDescent="0.25">
      <c r="N7" s="494" t="s">
        <v>673</v>
      </c>
      <c r="O7" s="504">
        <v>65.2</v>
      </c>
      <c r="P7" s="504">
        <v>63.4</v>
      </c>
      <c r="Q7" s="384">
        <f>O7*O5/100</f>
        <v>6224696.8120000008</v>
      </c>
      <c r="R7" s="384">
        <f>P7*P5/100</f>
        <v>6649610.0959999999</v>
      </c>
      <c r="S7" s="522">
        <f>R7/Q7-1</f>
        <v>6.8262486805919398E-2</v>
      </c>
      <c r="T7" s="384"/>
      <c r="U7" s="482">
        <v>69.400000000000006</v>
      </c>
      <c r="V7" s="482">
        <v>68.900000000000006</v>
      </c>
      <c r="W7" s="384">
        <f>U7*U5/100</f>
        <v>121776693.56000002</v>
      </c>
      <c r="X7" s="384">
        <f>V7*V5/100</f>
        <v>125364130.13800001</v>
      </c>
      <c r="Y7" s="523">
        <f>X7/W7-1</f>
        <v>2.945913929115207E-2</v>
      </c>
    </row>
    <row r="8" spans="2:25" x14ac:dyDescent="0.25">
      <c r="N8" s="494" t="s">
        <v>674</v>
      </c>
      <c r="O8" s="505">
        <v>34.799999999999997</v>
      </c>
      <c r="P8" s="505">
        <v>36.6</v>
      </c>
      <c r="Q8" s="384">
        <f>O5*$O8/100</f>
        <v>3322384.1879999996</v>
      </c>
      <c r="R8" s="384">
        <f>P5*P8/100</f>
        <v>3838733.9040000006</v>
      </c>
      <c r="S8" s="522">
        <f>R8/Q8-1</f>
        <v>0.15541541458841102</v>
      </c>
      <c r="T8" s="384"/>
      <c r="U8" s="478">
        <v>30.6</v>
      </c>
      <c r="V8" s="478">
        <v>31.1</v>
      </c>
      <c r="W8" s="384">
        <f>U5*U8/100</f>
        <v>53694046.439999998</v>
      </c>
      <c r="X8" s="384">
        <f>V5*V8/100</f>
        <v>56586711.861999996</v>
      </c>
      <c r="Y8" s="523">
        <f>X8/W8-1</f>
        <v>5.3873112826994474E-2</v>
      </c>
    </row>
    <row r="9" spans="2:25" ht="29.25" x14ac:dyDescent="0.25">
      <c r="N9" s="524" t="s">
        <v>736</v>
      </c>
      <c r="O9" s="477">
        <v>55.1</v>
      </c>
      <c r="P9" s="477">
        <v>56.4</v>
      </c>
      <c r="Q9" s="384">
        <f>O9*Q8/100</f>
        <v>1830633.6875879997</v>
      </c>
      <c r="R9" s="384">
        <f>P9*R8/100</f>
        <v>2165045.9218560001</v>
      </c>
      <c r="S9" s="522">
        <f t="shared" ref="S9:S11" si="0">R9/Q9-1</f>
        <v>0.18267566937906299</v>
      </c>
      <c r="T9" s="506" t="s">
        <v>736</v>
      </c>
      <c r="U9" s="478">
        <v>63</v>
      </c>
      <c r="V9" s="478">
        <v>62.2</v>
      </c>
      <c r="W9" s="384">
        <f>U9*W8/100</f>
        <v>33827249.257199995</v>
      </c>
      <c r="X9" s="384">
        <f>V9*X8/100</f>
        <v>35196934.778163999</v>
      </c>
      <c r="Y9" s="523">
        <f t="shared" ref="Y9:Y11" si="1">X9/W9-1</f>
        <v>4.0490597108556514E-2</v>
      </c>
    </row>
    <row r="10" spans="2:25" ht="29.25" x14ac:dyDescent="0.25">
      <c r="N10" s="525" t="s">
        <v>737</v>
      </c>
      <c r="O10" s="480">
        <v>28.2</v>
      </c>
      <c r="P10" s="480">
        <v>27.7</v>
      </c>
      <c r="Q10" s="384">
        <f t="shared" ref="Q10:Q11" si="2">O10*Q9/100</f>
        <v>516238.6998998159</v>
      </c>
      <c r="R10" s="384">
        <f t="shared" ref="R10:R11" si="3">P10*R9/100</f>
        <v>599717.72035411198</v>
      </c>
      <c r="S10" s="522">
        <f t="shared" si="0"/>
        <v>0.16170624261702282</v>
      </c>
      <c r="T10" s="507" t="s">
        <v>737</v>
      </c>
      <c r="U10" s="482">
        <v>23.6</v>
      </c>
      <c r="V10" s="482">
        <v>24.6</v>
      </c>
      <c r="W10" s="384">
        <f t="shared" ref="W10:W11" si="4">U10*W9/100</f>
        <v>7983230.8246991988</v>
      </c>
      <c r="X10" s="384">
        <f t="shared" ref="X10:X11" si="5">V10*X9/100</f>
        <v>8658445.9554283433</v>
      </c>
      <c r="Y10" s="523">
        <f t="shared" si="1"/>
        <v>8.4579181731800457E-2</v>
      </c>
    </row>
    <row r="11" spans="2:25" ht="49.5" thickBot="1" x14ac:dyDescent="0.3">
      <c r="N11" s="526" t="s">
        <v>738</v>
      </c>
      <c r="O11" s="527">
        <v>16.7</v>
      </c>
      <c r="P11" s="527">
        <v>15.9</v>
      </c>
      <c r="Q11" s="499">
        <f t="shared" si="2"/>
        <v>86211.862883269248</v>
      </c>
      <c r="R11" s="499">
        <f t="shared" si="3"/>
        <v>95355.117536303806</v>
      </c>
      <c r="S11" s="528">
        <f t="shared" si="0"/>
        <v>0.10605564416830338</v>
      </c>
      <c r="T11" s="529" t="s">
        <v>738</v>
      </c>
      <c r="U11" s="530">
        <v>13.4</v>
      </c>
      <c r="V11" s="530">
        <v>13.2</v>
      </c>
      <c r="W11" s="499">
        <f t="shared" si="4"/>
        <v>1069752.9305096928</v>
      </c>
      <c r="X11" s="499">
        <f t="shared" si="5"/>
        <v>1142914.8661165412</v>
      </c>
      <c r="Y11" s="500">
        <f t="shared" si="1"/>
        <v>6.8391432750728454E-2</v>
      </c>
    </row>
    <row r="19" spans="2:23" x14ac:dyDescent="0.25">
      <c r="C19" t="s">
        <v>103</v>
      </c>
      <c r="D19" t="s">
        <v>104</v>
      </c>
      <c r="E19" t="s">
        <v>105</v>
      </c>
      <c r="F19" t="s">
        <v>106</v>
      </c>
    </row>
    <row r="20" spans="2:23" x14ac:dyDescent="0.25">
      <c r="B20" t="s">
        <v>51</v>
      </c>
      <c r="C20">
        <v>4.0999999999999996</v>
      </c>
      <c r="D20">
        <v>7.6</v>
      </c>
      <c r="E20">
        <v>19.399999999999999</v>
      </c>
      <c r="F20">
        <v>68.900000000000006</v>
      </c>
    </row>
    <row r="21" spans="2:23" x14ac:dyDescent="0.25">
      <c r="B21" t="s">
        <v>18</v>
      </c>
      <c r="C21">
        <v>6</v>
      </c>
      <c r="D21">
        <v>10.3</v>
      </c>
      <c r="E21">
        <v>20.3</v>
      </c>
      <c r="F21">
        <v>63.4</v>
      </c>
    </row>
    <row r="22" spans="2:23" ht="14.25" thickBot="1" x14ac:dyDescent="0.3"/>
    <row r="23" spans="2:23" ht="45" x14ac:dyDescent="0.25">
      <c r="B23" s="149" t="s">
        <v>428</v>
      </c>
    </row>
    <row r="24" spans="2:23" x14ac:dyDescent="0.25">
      <c r="B24" s="296" t="s">
        <v>519</v>
      </c>
    </row>
    <row r="25" spans="2:23" ht="14.25" thickBot="1" x14ac:dyDescent="0.3"/>
    <row r="26" spans="2:23" ht="20.25" customHeight="1" x14ac:dyDescent="0.25">
      <c r="B26" s="489" t="s">
        <v>25</v>
      </c>
      <c r="C26" s="490"/>
      <c r="D26" s="511"/>
      <c r="E26" s="490"/>
      <c r="F26" s="490"/>
      <c r="G26" s="511"/>
      <c r="H26" s="490"/>
      <c r="I26" s="490"/>
      <c r="J26" s="511"/>
      <c r="K26" s="490"/>
      <c r="L26" s="490"/>
      <c r="M26" s="511"/>
      <c r="N26" s="490"/>
      <c r="O26" s="490"/>
      <c r="P26" s="511"/>
      <c r="Q26" s="490"/>
      <c r="R26" s="490"/>
      <c r="S26" s="511"/>
      <c r="T26" s="511"/>
      <c r="U26" s="511"/>
      <c r="V26" s="511"/>
      <c r="W26" s="491"/>
    </row>
    <row r="27" spans="2:23" ht="20.25" customHeight="1" x14ac:dyDescent="0.25">
      <c r="B27" s="492" t="s">
        <v>511</v>
      </c>
      <c r="C27" s="531"/>
      <c r="D27" s="384"/>
      <c r="E27" s="531"/>
      <c r="F27" s="531"/>
      <c r="G27" s="384"/>
      <c r="H27" s="531"/>
      <c r="I27" s="531"/>
      <c r="J27" s="384"/>
      <c r="K27" s="531"/>
      <c r="L27" s="531"/>
      <c r="M27" s="384"/>
      <c r="N27" s="531"/>
      <c r="O27" s="531"/>
      <c r="P27" s="384"/>
      <c r="Q27" s="531"/>
      <c r="R27" s="531"/>
      <c r="S27" s="384"/>
      <c r="T27" s="384"/>
      <c r="U27" s="384"/>
      <c r="V27" s="384"/>
      <c r="W27" s="493"/>
    </row>
    <row r="28" spans="2:23" ht="20.25" customHeight="1" x14ac:dyDescent="0.25">
      <c r="B28" s="532" t="s">
        <v>512</v>
      </c>
      <c r="C28" s="533"/>
      <c r="D28" s="384"/>
      <c r="E28" s="531" t="s">
        <v>484</v>
      </c>
      <c r="F28" s="533"/>
      <c r="G28" s="384"/>
      <c r="H28" s="531" t="s">
        <v>483</v>
      </c>
      <c r="I28" s="533"/>
      <c r="J28" s="384"/>
      <c r="K28" s="531" t="s">
        <v>660</v>
      </c>
      <c r="L28" s="533"/>
      <c r="M28" s="384"/>
      <c r="N28" s="531" t="s">
        <v>661</v>
      </c>
      <c r="O28" s="533"/>
      <c r="P28" s="384"/>
      <c r="Q28" s="531" t="s">
        <v>662</v>
      </c>
      <c r="R28" s="533"/>
      <c r="S28" s="384"/>
      <c r="T28" s="384" t="s">
        <v>671</v>
      </c>
      <c r="U28" s="384"/>
      <c r="V28" s="384"/>
      <c r="W28" s="493"/>
    </row>
    <row r="29" spans="2:23" ht="20.25" customHeight="1" x14ac:dyDescent="0.25">
      <c r="B29" s="532" t="s">
        <v>514</v>
      </c>
      <c r="C29" s="533"/>
      <c r="D29" s="384"/>
      <c r="E29" s="533" t="s">
        <v>514</v>
      </c>
      <c r="F29" s="533"/>
      <c r="G29" s="384"/>
      <c r="H29" s="533" t="s">
        <v>514</v>
      </c>
      <c r="I29" s="533"/>
      <c r="J29" s="384"/>
      <c r="K29" s="533" t="s">
        <v>514</v>
      </c>
      <c r="L29" s="533"/>
      <c r="M29" s="384"/>
      <c r="N29" s="533" t="s">
        <v>514</v>
      </c>
      <c r="O29" s="533"/>
      <c r="P29" s="384"/>
      <c r="Q29" s="533" t="s">
        <v>514</v>
      </c>
      <c r="R29" s="533"/>
      <c r="S29" s="384"/>
      <c r="T29" s="384"/>
      <c r="U29" s="384"/>
      <c r="V29" s="384"/>
      <c r="W29" s="493"/>
    </row>
    <row r="30" spans="2:23" ht="20.25" customHeight="1" x14ac:dyDescent="0.25">
      <c r="B30" s="532" t="s">
        <v>515</v>
      </c>
      <c r="C30" s="533"/>
      <c r="D30" s="384"/>
      <c r="E30" s="533" t="s">
        <v>515</v>
      </c>
      <c r="F30" s="533"/>
      <c r="G30" s="384"/>
      <c r="H30" s="533" t="s">
        <v>515</v>
      </c>
      <c r="I30" s="533"/>
      <c r="J30" s="384"/>
      <c r="K30" s="533" t="s">
        <v>515</v>
      </c>
      <c r="L30" s="533"/>
      <c r="M30" s="384"/>
      <c r="N30" s="533" t="s">
        <v>515</v>
      </c>
      <c r="O30" s="533"/>
      <c r="P30" s="384"/>
      <c r="Q30" s="533" t="s">
        <v>515</v>
      </c>
      <c r="R30" s="533"/>
      <c r="S30" s="384"/>
      <c r="T30" s="384"/>
      <c r="U30" s="384"/>
      <c r="V30" s="384"/>
      <c r="W30" s="493"/>
    </row>
    <row r="31" spans="2:23" ht="20.25" customHeight="1" x14ac:dyDescent="0.25">
      <c r="B31" s="534" t="s">
        <v>516</v>
      </c>
      <c r="C31" s="535" t="s">
        <v>663</v>
      </c>
      <c r="D31" s="384" t="s">
        <v>664</v>
      </c>
      <c r="E31" s="535" t="s">
        <v>516</v>
      </c>
      <c r="F31" s="535" t="s">
        <v>663</v>
      </c>
      <c r="G31" s="384" t="s">
        <v>664</v>
      </c>
      <c r="H31" s="535" t="s">
        <v>516</v>
      </c>
      <c r="I31" s="535" t="s">
        <v>663</v>
      </c>
      <c r="J31" s="384" t="s">
        <v>664</v>
      </c>
      <c r="K31" s="535" t="s">
        <v>516</v>
      </c>
      <c r="L31" s="535" t="s">
        <v>663</v>
      </c>
      <c r="M31" s="384" t="s">
        <v>664</v>
      </c>
      <c r="N31" s="535" t="s">
        <v>516</v>
      </c>
      <c r="O31" s="535" t="s">
        <v>663</v>
      </c>
      <c r="P31" s="384" t="s">
        <v>664</v>
      </c>
      <c r="Q31" s="535" t="s">
        <v>516</v>
      </c>
      <c r="R31" s="535" t="s">
        <v>663</v>
      </c>
      <c r="S31" s="384" t="s">
        <v>664</v>
      </c>
      <c r="T31" s="384"/>
      <c r="U31" s="384"/>
      <c r="V31" s="384"/>
      <c r="W31" s="493"/>
    </row>
    <row r="32" spans="2:23" ht="20.25" customHeight="1" x14ac:dyDescent="0.25">
      <c r="B32" s="534" t="s">
        <v>501</v>
      </c>
      <c r="C32" s="535" t="s">
        <v>501</v>
      </c>
      <c r="D32" s="384"/>
      <c r="E32" s="535" t="s">
        <v>501</v>
      </c>
      <c r="F32" s="535" t="s">
        <v>501</v>
      </c>
      <c r="G32" s="384"/>
      <c r="H32" s="535" t="s">
        <v>501</v>
      </c>
      <c r="I32" s="535" t="s">
        <v>501</v>
      </c>
      <c r="J32" s="384"/>
      <c r="K32" s="535" t="s">
        <v>501</v>
      </c>
      <c r="L32" s="535" t="s">
        <v>501</v>
      </c>
      <c r="M32" s="384"/>
      <c r="N32" s="535" t="s">
        <v>501</v>
      </c>
      <c r="O32" s="535" t="s">
        <v>501</v>
      </c>
      <c r="P32" s="384"/>
      <c r="Q32" s="535" t="s">
        <v>501</v>
      </c>
      <c r="R32" s="535" t="s">
        <v>501</v>
      </c>
      <c r="S32" s="384"/>
      <c r="T32" s="384"/>
      <c r="U32" s="384"/>
      <c r="V32" s="384"/>
      <c r="W32" s="493"/>
    </row>
    <row r="33" spans="2:23" ht="20.25" customHeight="1" thickBot="1" x14ac:dyDescent="0.3">
      <c r="B33" s="534">
        <v>2016</v>
      </c>
      <c r="C33" s="535">
        <v>2016</v>
      </c>
      <c r="D33" s="384"/>
      <c r="E33" s="535">
        <v>2016</v>
      </c>
      <c r="F33" s="535">
        <v>2016</v>
      </c>
      <c r="G33" s="384"/>
      <c r="H33" s="535">
        <v>2016</v>
      </c>
      <c r="I33" s="535">
        <v>2016</v>
      </c>
      <c r="J33" s="384"/>
      <c r="K33" s="535">
        <v>2016</v>
      </c>
      <c r="L33" s="535">
        <v>2016</v>
      </c>
      <c r="M33" s="384"/>
      <c r="N33" s="535">
        <v>2016</v>
      </c>
      <c r="O33" s="535">
        <v>2016</v>
      </c>
      <c r="P33" s="384"/>
      <c r="Q33" s="535">
        <v>2016</v>
      </c>
      <c r="R33" s="535">
        <v>2016</v>
      </c>
      <c r="S33" s="384"/>
      <c r="T33" s="384"/>
      <c r="U33" s="384"/>
      <c r="V33" s="384"/>
      <c r="W33" s="493"/>
    </row>
    <row r="34" spans="2:23" ht="20.25" customHeight="1" thickBot="1" x14ac:dyDescent="0.3">
      <c r="B34" s="536">
        <v>10488344</v>
      </c>
      <c r="C34" s="462">
        <v>6649158</v>
      </c>
      <c r="D34" s="537">
        <f>B34-C34</f>
        <v>3839186</v>
      </c>
      <c r="E34" s="462">
        <v>565372</v>
      </c>
      <c r="F34" s="462">
        <v>366440</v>
      </c>
      <c r="G34" s="537">
        <f>E34-F34</f>
        <v>198932</v>
      </c>
      <c r="H34" s="462">
        <v>5954368</v>
      </c>
      <c r="I34" s="462">
        <v>3428707</v>
      </c>
      <c r="J34" s="537">
        <f>H34-I34</f>
        <v>2525661</v>
      </c>
      <c r="K34" s="462">
        <v>1377555</v>
      </c>
      <c r="L34" s="462">
        <v>498274</v>
      </c>
      <c r="M34" s="537">
        <f>K34-L34</f>
        <v>879281</v>
      </c>
      <c r="N34" s="462">
        <v>566448</v>
      </c>
      <c r="O34" s="462">
        <v>361810</v>
      </c>
      <c r="P34" s="537">
        <f>N34-O34</f>
        <v>204638</v>
      </c>
      <c r="Q34" s="462">
        <v>910343</v>
      </c>
      <c r="R34" s="462">
        <v>375360</v>
      </c>
      <c r="S34" s="537">
        <f>Q34-R34</f>
        <v>534983</v>
      </c>
      <c r="T34" s="462">
        <v>3608013</v>
      </c>
      <c r="U34" s="462">
        <v>2645660</v>
      </c>
      <c r="V34" s="537">
        <f>T34-U34</f>
        <v>962353</v>
      </c>
      <c r="W34" s="493"/>
    </row>
    <row r="35" spans="2:23" x14ac:dyDescent="0.25">
      <c r="B35" s="494"/>
      <c r="C35" s="384"/>
      <c r="D35" s="522">
        <f>D34/B34</f>
        <v>0.36604310461212941</v>
      </c>
      <c r="E35" s="384"/>
      <c r="F35" s="384"/>
      <c r="G35" s="522">
        <f>G34/E34</f>
        <v>0.35186036804086512</v>
      </c>
      <c r="H35" s="384"/>
      <c r="I35" s="384"/>
      <c r="J35" s="522">
        <f>J34/H34</f>
        <v>0.424169450057504</v>
      </c>
      <c r="K35" s="384"/>
      <c r="L35" s="384"/>
      <c r="M35" s="522">
        <f>M34/K34</f>
        <v>0.63829103012220922</v>
      </c>
      <c r="N35" s="384"/>
      <c r="O35" s="384"/>
      <c r="P35" s="522">
        <f>P34/N34</f>
        <v>0.361265288252408</v>
      </c>
      <c r="Q35" s="384"/>
      <c r="R35" s="384"/>
      <c r="S35" s="522">
        <f>S34/Q34</f>
        <v>0.5876718994928285</v>
      </c>
      <c r="T35" s="384"/>
      <c r="U35" s="384"/>
      <c r="V35" s="522">
        <f>V34/T34</f>
        <v>0.26672658884543932</v>
      </c>
      <c r="W35" s="493"/>
    </row>
    <row r="36" spans="2:23" ht="14.25" thickBot="1" x14ac:dyDescent="0.3">
      <c r="B36" s="49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493"/>
    </row>
    <row r="37" spans="2:23" x14ac:dyDescent="0.25">
      <c r="B37" s="494"/>
      <c r="C37" s="384"/>
      <c r="D37" s="384"/>
      <c r="E37" s="384"/>
      <c r="F37" s="384"/>
      <c r="G37" s="384"/>
      <c r="H37" s="489"/>
      <c r="I37" s="490"/>
      <c r="J37" s="491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493"/>
    </row>
    <row r="38" spans="2:23" ht="24" x14ac:dyDescent="0.25">
      <c r="B38" s="494"/>
      <c r="C38" s="384"/>
      <c r="D38" s="384"/>
      <c r="E38" s="384"/>
      <c r="F38" s="384"/>
      <c r="G38" s="384"/>
      <c r="H38" s="492" t="s">
        <v>665</v>
      </c>
      <c r="I38" s="384"/>
      <c r="J38" s="493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493"/>
    </row>
    <row r="39" spans="2:23" ht="14.25" thickBot="1" x14ac:dyDescent="0.3">
      <c r="B39" s="494"/>
      <c r="C39" s="384"/>
      <c r="D39" s="384"/>
      <c r="E39" s="384"/>
      <c r="F39" s="384"/>
      <c r="G39" s="384"/>
      <c r="H39" s="494"/>
      <c r="I39" s="384"/>
      <c r="J39" s="493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493"/>
    </row>
    <row r="40" spans="2:23" ht="14.25" thickBot="1" x14ac:dyDescent="0.3">
      <c r="B40" s="494"/>
      <c r="C40" s="384"/>
      <c r="D40" s="384"/>
      <c r="E40" s="384"/>
      <c r="F40" s="384"/>
      <c r="G40" s="384"/>
      <c r="H40" s="495">
        <f>H34-K34-N34-Q34</f>
        <v>3100022</v>
      </c>
      <c r="I40" s="496">
        <f>I34-L34-O34-R34</f>
        <v>2193263</v>
      </c>
      <c r="J40" s="497">
        <f>J34-M34-P34-S34</f>
        <v>906759</v>
      </c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493"/>
    </row>
    <row r="41" spans="2:23" ht="14.25" thickBot="1" x14ac:dyDescent="0.3">
      <c r="B41" s="494"/>
      <c r="C41" s="384"/>
      <c r="D41" s="384"/>
      <c r="E41" s="384"/>
      <c r="F41" s="384"/>
      <c r="G41" s="384"/>
      <c r="H41" s="498"/>
      <c r="I41" s="499"/>
      <c r="J41" s="500">
        <f>J40/H40</f>
        <v>0.29250082741348288</v>
      </c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493"/>
    </row>
    <row r="42" spans="2:23" x14ac:dyDescent="0.25">
      <c r="B42" s="49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493"/>
    </row>
    <row r="43" spans="2:23" x14ac:dyDescent="0.25">
      <c r="B43" s="49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493"/>
    </row>
    <row r="44" spans="2:23" x14ac:dyDescent="0.25">
      <c r="B44" s="49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493"/>
    </row>
    <row r="45" spans="2:23" x14ac:dyDescent="0.25">
      <c r="B45" s="49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493"/>
    </row>
    <row r="46" spans="2:23" x14ac:dyDescent="0.25">
      <c r="B46" s="494"/>
      <c r="C46" s="384"/>
      <c r="D46" s="384"/>
      <c r="E46" s="384" t="s">
        <v>672</v>
      </c>
      <c r="F46" s="384"/>
      <c r="G46" s="384" t="s">
        <v>666</v>
      </c>
      <c r="H46" s="384"/>
      <c r="I46" s="384"/>
      <c r="J46" s="384" t="s">
        <v>667</v>
      </c>
      <c r="K46" s="384"/>
      <c r="L46" s="384"/>
      <c r="M46" s="384" t="s">
        <v>668</v>
      </c>
      <c r="N46" s="384"/>
      <c r="O46" s="384"/>
      <c r="P46" s="384" t="s">
        <v>669</v>
      </c>
      <c r="Q46" s="384"/>
      <c r="R46" s="384"/>
      <c r="S46" s="384" t="s">
        <v>670</v>
      </c>
      <c r="T46" s="384"/>
      <c r="U46" s="384"/>
      <c r="V46" s="384" t="s">
        <v>671</v>
      </c>
      <c r="W46" s="493"/>
    </row>
    <row r="47" spans="2:23" x14ac:dyDescent="0.25">
      <c r="B47" s="494"/>
      <c r="C47" s="384"/>
      <c r="D47" s="384"/>
      <c r="E47" s="538">
        <f>100%-G47-J47-V47</f>
        <v>3.9654239205915043E-2</v>
      </c>
      <c r="F47" s="384"/>
      <c r="G47" s="522">
        <f>G34/$D$34</f>
        <v>5.1816192286594086E-2</v>
      </c>
      <c r="H47" s="384"/>
      <c r="I47" s="384"/>
      <c r="J47" s="522">
        <f>J34/$D$34</f>
        <v>0.65786367214300112</v>
      </c>
      <c r="K47" s="384"/>
      <c r="L47" s="384"/>
      <c r="M47" s="522">
        <f>M34/$D$34</f>
        <v>0.22902797624288065</v>
      </c>
      <c r="N47" s="384"/>
      <c r="O47" s="384"/>
      <c r="P47" s="522">
        <f>P34/$D$34</f>
        <v>5.330244484117206E-2</v>
      </c>
      <c r="Q47" s="384"/>
      <c r="R47" s="384"/>
      <c r="S47" s="522">
        <f>S34/$D$34</f>
        <v>0.13934802846228342</v>
      </c>
      <c r="T47" s="384"/>
      <c r="U47" s="384"/>
      <c r="V47" s="522">
        <f>V34/D34</f>
        <v>0.25066589636448977</v>
      </c>
      <c r="W47" s="493"/>
    </row>
    <row r="48" spans="2:23" x14ac:dyDescent="0.25">
      <c r="B48" s="49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493"/>
    </row>
    <row r="49" spans="2:23" x14ac:dyDescent="0.25">
      <c r="B49" s="49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493"/>
    </row>
    <row r="50" spans="2:23" x14ac:dyDescent="0.25">
      <c r="B50" s="49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493"/>
    </row>
    <row r="51" spans="2:23" ht="24" x14ac:dyDescent="0.25">
      <c r="B51" s="494"/>
      <c r="C51" s="384"/>
      <c r="D51" s="384"/>
      <c r="E51" s="384"/>
      <c r="F51" s="384"/>
      <c r="G51" s="384"/>
      <c r="H51" s="384"/>
      <c r="I51" s="384"/>
      <c r="J51" s="492" t="s">
        <v>665</v>
      </c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493"/>
    </row>
    <row r="52" spans="2:23" ht="14.25" thickBot="1" x14ac:dyDescent="0.3">
      <c r="B52" s="498"/>
      <c r="C52" s="499"/>
      <c r="D52" s="499"/>
      <c r="E52" s="499"/>
      <c r="F52" s="499"/>
      <c r="G52" s="499"/>
      <c r="H52" s="499"/>
      <c r="I52" s="499"/>
      <c r="J52" s="528">
        <f>J40/D34</f>
        <v>0.23618522259666502</v>
      </c>
      <c r="K52" s="499"/>
      <c r="L52" s="499"/>
      <c r="M52" s="499"/>
      <c r="N52" s="499"/>
      <c r="O52" s="499"/>
      <c r="P52" s="499"/>
      <c r="Q52" s="499"/>
      <c r="R52" s="499"/>
      <c r="S52" s="499"/>
      <c r="T52" s="499"/>
      <c r="U52" s="499"/>
      <c r="V52" s="499"/>
      <c r="W52" s="539"/>
    </row>
    <row r="53" spans="2:23" x14ac:dyDescent="0.25">
      <c r="B53" s="409"/>
      <c r="C53" s="409"/>
      <c r="D53" s="409"/>
      <c r="E53" s="409"/>
      <c r="F53" s="409"/>
      <c r="G53" s="409"/>
      <c r="H53" s="409"/>
      <c r="I53" s="409"/>
      <c r="J53" s="408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</row>
    <row r="54" spans="2:23" x14ac:dyDescent="0.25">
      <c r="B54" s="409"/>
      <c r="C54" s="409"/>
      <c r="D54" s="409"/>
      <c r="E54" s="409"/>
      <c r="F54" s="409"/>
      <c r="G54" s="409"/>
      <c r="H54" s="409"/>
      <c r="I54" s="409"/>
      <c r="J54" s="408"/>
      <c r="K54" s="409"/>
      <c r="L54" s="463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</row>
    <row r="55" spans="2:23" x14ac:dyDescent="0.25">
      <c r="B55" s="409"/>
      <c r="C55" s="409"/>
      <c r="D55" s="409"/>
      <c r="E55" s="409"/>
      <c r="F55" s="409"/>
      <c r="G55" s="409"/>
      <c r="H55" s="409"/>
      <c r="I55" s="409"/>
      <c r="J55" s="408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</row>
    <row r="56" spans="2:23" x14ac:dyDescent="0.25">
      <c r="B56" s="409"/>
      <c r="C56" s="409"/>
      <c r="D56" s="409"/>
      <c r="E56" s="409"/>
      <c r="F56" s="409"/>
      <c r="G56" s="409"/>
      <c r="H56" s="409"/>
      <c r="I56" s="409"/>
      <c r="J56" s="408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</row>
    <row r="57" spans="2:23" x14ac:dyDescent="0.25">
      <c r="B57" s="409"/>
      <c r="C57" s="409"/>
      <c r="D57" s="409"/>
      <c r="E57" s="409"/>
      <c r="F57" s="409"/>
      <c r="G57" s="409"/>
      <c r="H57" s="409"/>
      <c r="I57" s="409"/>
      <c r="J57" s="408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</row>
    <row r="58" spans="2:23" x14ac:dyDescent="0.25">
      <c r="J58" s="209"/>
    </row>
    <row r="59" spans="2:23" x14ac:dyDescent="0.25">
      <c r="J59" s="209"/>
    </row>
  </sheetData>
  <mergeCells count="4">
    <mergeCell ref="O3:P3"/>
    <mergeCell ref="U3:V3"/>
    <mergeCell ref="Q3:R3"/>
    <mergeCell ref="W3:X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86</vt:i4>
      </vt:variant>
    </vt:vector>
  </HeadingPairs>
  <TitlesOfParts>
    <vt:vector size="132" baseType="lpstr">
      <vt:lpstr>M1</vt:lpstr>
      <vt:lpstr>C1 </vt:lpstr>
      <vt:lpstr>G1</vt:lpstr>
      <vt:lpstr>C2 </vt:lpstr>
      <vt:lpstr>G2 </vt:lpstr>
      <vt:lpstr>C3 </vt:lpstr>
      <vt:lpstr>G3</vt:lpstr>
      <vt:lpstr>M2 </vt:lpstr>
      <vt:lpstr>G4 </vt:lpstr>
      <vt:lpstr>C4</vt:lpstr>
      <vt:lpstr>C5 </vt:lpstr>
      <vt:lpstr>G5 </vt:lpstr>
      <vt:lpstr>G6</vt:lpstr>
      <vt:lpstr>C6</vt:lpstr>
      <vt:lpstr>G7</vt:lpstr>
      <vt:lpstr>G8</vt:lpstr>
      <vt:lpstr>C7 </vt:lpstr>
      <vt:lpstr>C8 </vt:lpstr>
      <vt:lpstr>G9</vt:lpstr>
      <vt:lpstr>G10</vt:lpstr>
      <vt:lpstr>C9 </vt:lpstr>
      <vt:lpstr>C10</vt:lpstr>
      <vt:lpstr>G11 </vt:lpstr>
      <vt:lpstr>M3 </vt:lpstr>
      <vt:lpstr>C11 </vt:lpstr>
      <vt:lpstr>G12</vt:lpstr>
      <vt:lpstr>G13</vt:lpstr>
      <vt:lpstr>M4</vt:lpstr>
      <vt:lpstr>C12 </vt:lpstr>
      <vt:lpstr>C13 </vt:lpstr>
      <vt:lpstr>G14</vt:lpstr>
      <vt:lpstr>G15</vt:lpstr>
      <vt:lpstr>C14 </vt:lpstr>
      <vt:lpstr>G16 </vt:lpstr>
      <vt:lpstr>C15 </vt:lpstr>
      <vt:lpstr>G17</vt:lpstr>
      <vt:lpstr>C16</vt:lpstr>
      <vt:lpstr>G18 </vt:lpstr>
      <vt:lpstr>G19 </vt:lpstr>
      <vt:lpstr>G20 </vt:lpstr>
      <vt:lpstr>G21 </vt:lpstr>
      <vt:lpstr>C17 </vt:lpstr>
      <vt:lpstr>G22 </vt:lpstr>
      <vt:lpstr>G23 </vt:lpstr>
      <vt:lpstr>G24 </vt:lpstr>
      <vt:lpstr>G25</vt:lpstr>
      <vt:lpstr>'C1 '!_Toc402879070</vt:lpstr>
      <vt:lpstr>'C2 '!_Toc402879071</vt:lpstr>
      <vt:lpstr>'C3 '!_Toc402879072</vt:lpstr>
      <vt:lpstr>'C4'!_Toc402879073</vt:lpstr>
      <vt:lpstr>'C5 '!_Toc402879074</vt:lpstr>
      <vt:lpstr>'C6'!_Toc402879075</vt:lpstr>
      <vt:lpstr>'C7 '!_Toc402879076</vt:lpstr>
      <vt:lpstr>'C8 '!_Toc402879077</vt:lpstr>
      <vt:lpstr>'C9 '!_Toc402879078</vt:lpstr>
      <vt:lpstr>'C11 '!_Toc402879079</vt:lpstr>
      <vt:lpstr>'C12 '!_Toc402879080</vt:lpstr>
      <vt:lpstr>'C13 '!_Toc402879081</vt:lpstr>
      <vt:lpstr>'C15 '!_Toc402879083</vt:lpstr>
      <vt:lpstr>'C16'!_Toc402879084</vt:lpstr>
      <vt:lpstr>'C14 '!_Toc410229138</vt:lpstr>
      <vt:lpstr>'C14 '!_Toc414625103</vt:lpstr>
      <vt:lpstr>'C1 '!_Toc497131663</vt:lpstr>
      <vt:lpstr>'C2 '!_Toc497131664</vt:lpstr>
      <vt:lpstr>'C3 '!_Toc497131665</vt:lpstr>
      <vt:lpstr>'C4'!_Toc497131666</vt:lpstr>
      <vt:lpstr>'C5 '!_Toc497131667</vt:lpstr>
      <vt:lpstr>'C6'!_Toc497131668</vt:lpstr>
      <vt:lpstr>'C7 '!_Toc497131669</vt:lpstr>
      <vt:lpstr>'C8 '!_Toc497131670</vt:lpstr>
      <vt:lpstr>'C9 '!_Toc497131671</vt:lpstr>
      <vt:lpstr>'C10'!_Toc497131672</vt:lpstr>
      <vt:lpstr>'C11 '!_Toc497131673</vt:lpstr>
      <vt:lpstr>'C12 '!_Toc497131674</vt:lpstr>
      <vt:lpstr>'C13 '!_Toc497131675</vt:lpstr>
      <vt:lpstr>'C15 '!_Toc497131677</vt:lpstr>
      <vt:lpstr>'C16'!_Toc497131678</vt:lpstr>
      <vt:lpstr>'C17 '!_Toc497131679</vt:lpstr>
      <vt:lpstr>'C10'!_Toc497131689</vt:lpstr>
      <vt:lpstr>'C17 '!_Toc497131696</vt:lpstr>
      <vt:lpstr>'G1'!_Toc497131697</vt:lpstr>
      <vt:lpstr>'G2 '!_Toc497131698</vt:lpstr>
      <vt:lpstr>'G3'!_Toc497131699</vt:lpstr>
      <vt:lpstr>'G4 '!_Toc497131700</vt:lpstr>
      <vt:lpstr>'G5 '!_Toc497131701</vt:lpstr>
      <vt:lpstr>'G6'!_Toc497131702</vt:lpstr>
      <vt:lpstr>'G7'!_Toc497131703</vt:lpstr>
      <vt:lpstr>'G8'!_Toc497131704</vt:lpstr>
      <vt:lpstr>'G9'!_Toc497131705</vt:lpstr>
      <vt:lpstr>'G10'!_Toc497131706</vt:lpstr>
      <vt:lpstr>'G11 '!_Toc497131707</vt:lpstr>
      <vt:lpstr>'G12'!_Toc497131708</vt:lpstr>
      <vt:lpstr>'G13'!_Toc497131709</vt:lpstr>
      <vt:lpstr>'G14'!_Toc497131710</vt:lpstr>
      <vt:lpstr>'G15'!_Toc497131711</vt:lpstr>
      <vt:lpstr>'G16 '!_Toc497131712</vt:lpstr>
      <vt:lpstr>'G18 '!_Toc497131714</vt:lpstr>
      <vt:lpstr>'G19 '!_Toc497131715</vt:lpstr>
      <vt:lpstr>'G20 '!_Toc497131716</vt:lpstr>
      <vt:lpstr>'G21 '!_Toc497131717</vt:lpstr>
      <vt:lpstr>'G22 '!_Toc497131718</vt:lpstr>
      <vt:lpstr>'G23 '!_Toc497131719</vt:lpstr>
      <vt:lpstr>'G24 '!_Toc497131720</vt:lpstr>
      <vt:lpstr>'G25'!_Toc497131721</vt:lpstr>
      <vt:lpstr>'G1'!_Toc497131722</vt:lpstr>
      <vt:lpstr>'G2 '!_Toc497131723</vt:lpstr>
      <vt:lpstr>'G3'!_Toc497131724</vt:lpstr>
      <vt:lpstr>'G4 '!_Toc497131725</vt:lpstr>
      <vt:lpstr>'G5 '!_Toc497131726</vt:lpstr>
      <vt:lpstr>'G6'!_Toc497131727</vt:lpstr>
      <vt:lpstr>'G7'!_Toc497131728</vt:lpstr>
      <vt:lpstr>'G8'!_Toc497131729</vt:lpstr>
      <vt:lpstr>'G9'!_Toc497131730</vt:lpstr>
      <vt:lpstr>'G10'!_Toc497131731</vt:lpstr>
      <vt:lpstr>'G11 '!_Toc497131732</vt:lpstr>
      <vt:lpstr>'G12'!_Toc497131733</vt:lpstr>
      <vt:lpstr>'G13'!_Toc497131734</vt:lpstr>
      <vt:lpstr>'G14'!_Toc497131735</vt:lpstr>
      <vt:lpstr>'G15'!_Toc497131736</vt:lpstr>
      <vt:lpstr>'G16 '!_Toc497131737</vt:lpstr>
      <vt:lpstr>'G18 '!_Toc497131739</vt:lpstr>
      <vt:lpstr>'G19 '!_Toc497131740</vt:lpstr>
      <vt:lpstr>'G20 '!_Toc497131741</vt:lpstr>
      <vt:lpstr>'G21 '!_Toc497131742</vt:lpstr>
      <vt:lpstr>'G22 '!_Toc497131743</vt:lpstr>
      <vt:lpstr>'G23 '!_Toc497131744</vt:lpstr>
      <vt:lpstr>'G24 '!_Toc497131745</vt:lpstr>
      <vt:lpstr>'G25'!_Toc497131746</vt:lpstr>
      <vt:lpstr>'G12'!_Toc505612572</vt:lpstr>
      <vt:lpstr>'C15 '!_Toc505612576</vt:lpstr>
      <vt:lpstr>'G17'!_Toc505612790</vt:lpstr>
      <vt:lpstr>'G17'!_Toc505612815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Blanco</dc:creator>
  <cp:lastModifiedBy>Urbaneta Mendez, Saioa</cp:lastModifiedBy>
  <cp:lastPrinted>2018-02-13T10:31:06Z</cp:lastPrinted>
  <dcterms:created xsi:type="dcterms:W3CDTF">2017-10-30T12:01:29Z</dcterms:created>
  <dcterms:modified xsi:type="dcterms:W3CDTF">2018-03-12T09:01:52Z</dcterms:modified>
</cp:coreProperties>
</file>